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370" windowHeight="8055" activeTab="4"/>
  </bookViews>
  <sheets>
    <sheet name="EA" sheetId="1" r:id="rId1"/>
    <sheet name="ESF" sheetId="2" r:id="rId2"/>
    <sheet name="EVHP" sheetId="3" r:id="rId3"/>
    <sheet name="ECSF" sheetId="4" r:id="rId4"/>
    <sheet name="EFE" sheetId="5" r:id="rId5"/>
  </sheets>
  <definedNames>
    <definedName name="_ftn1" localSheetId="0">'EA'!#REF!</definedName>
    <definedName name="_ftnref1" localSheetId="0">'EA'!$B$11</definedName>
  </definedNames>
  <calcPr fullCalcOnLoad="1"/>
</workbook>
</file>

<file path=xl/sharedStrings.xml><?xml version="1.0" encoding="utf-8"?>
<sst xmlns="http://schemas.openxmlformats.org/spreadsheetml/2006/main" count="326" uniqueCount="189">
  <si>
    <t>Estado de Situación Financiera</t>
  </si>
  <si>
    <t>Al XXXX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</si>
  <si>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</si>
  <si>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</si>
  <si>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</si>
  <si>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</si>
  <si>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</si>
  <si>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</si>
  <si>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</si>
  <si>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</si>
  <si>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</si>
  <si>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</si>
  <si>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</si>
  <si>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</si>
  <si>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</si>
  <si>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</si>
  <si>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</si>
  <si>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</si>
  <si>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</si>
  <si>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</si>
  <si>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</si>
  <si>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</si>
  <si>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</si>
  <si>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</si>
  <si>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</si>
  <si>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</si>
  <si>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</si>
  <si>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</si>
  <si>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</si>
  <si>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</si>
  <si>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</si>
  <si>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Pasivos Diferidos a Largo Plazo</t>
  </si>
  <si>
    <t>Bienes Muebles</t>
  </si>
  <si>
    <t>Fondos y Bienes de Terceros en Garantía y/o en Administración a Largo Plazo</t>
  </si>
  <si>
    <t>Activos Intangibles</t>
  </si>
  <si>
    <t>Provisiones a Largo Plazo</t>
  </si>
  <si>
    <t>Depreciación, Deterioro y Amortización Acumulada de Bienes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</si>
  <si>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</si>
  <si>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</si>
  <si>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</si>
  <si>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</si>
  <si>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</si>
  <si>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</si>
  <si>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Hacienda Pública/Patrimonio Contribuido</t>
  </si>
  <si>
    <t>Total de Activos No Circulantes</t>
  </si>
  <si>
    <t>Aportaciones</t>
  </si>
  <si>
    <t>Donaciones de Capital</t>
  </si>
  <si>
    <t>Total del Activo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</si>
  <si>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</si>
  <si>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</si>
  <si>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</si>
  <si>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</si>
  <si>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</si>
  <si>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</si>
  <si>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</si>
  <si>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</si>
  <si>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</si>
  <si>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</si>
  <si>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</si>
  <si>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</si>
  <si>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PODER EJECUTIVO</t>
  </si>
  <si>
    <t>PODER LEGISLATIVO</t>
  </si>
  <si>
    <t>PODER JUDICIAL</t>
  </si>
  <si>
    <t>Estado de Actividades</t>
  </si>
  <si>
    <t>Del XXXX al XXXX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</si>
  <si>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</si>
  <si>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</si>
  <si>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</si>
  <si>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</si>
  <si>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</si>
  <si>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</si>
  <si>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</si>
  <si>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</si>
  <si>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</si>
  <si>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</si>
  <si>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</si>
  <si>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</si>
  <si>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</si>
  <si>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</si>
  <si>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</si>
  <si>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</si>
  <si>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</si>
  <si>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</si>
  <si>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</si>
  <si>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</si>
  <si>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</si>
  <si>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</si>
  <si>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</si>
  <si>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</si>
  <si>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</si>
  <si>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</si>
  <si>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</si>
  <si>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</si>
  <si>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</si>
  <si>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</si>
  <si>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</si>
  <si>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</si>
  <si>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</si>
  <si>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</si>
  <si>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</si>
  <si>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</si>
  <si>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</si>
  <si>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</si>
  <si>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</si>
  <si>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</si>
  <si>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</si>
  <si>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</si>
  <si>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</si>
  <si>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</si>
  <si>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</si>
  <si>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</si>
  <si>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</si>
  <si>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</si>
  <si>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</si>
  <si>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</si>
  <si>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</si>
  <si>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</si>
  <si>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</si>
  <si>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Productos de Tipo Corriente</t>
  </si>
  <si>
    <t>Estado de Variación en la Hacienda Pública</t>
  </si>
  <si>
    <t>Concepto</t>
  </si>
  <si>
    <t>Hacienda Pública / Patrimonio Contribuido</t>
  </si>
  <si>
    <t>Hacienda Pública / Patrimonio Generado de Ejercicio Anteriores</t>
  </si>
  <si>
    <t>Hacienda Pública / Patrimonio Generado del Ejercicio</t>
  </si>
  <si>
    <t>Ajustes por Cambios de Valor</t>
  </si>
  <si>
    <t>Total</t>
  </si>
  <si>
    <t xml:space="preserve">Rectificaciones de Resultados de Ejercicios Anteriores                              </t>
  </si>
  <si>
    <t xml:space="preserve">Aportaciones                                                                                                  </t>
  </si>
  <si>
    <t xml:space="preserve">Donaciones de Capital                                                                                    </t>
  </si>
  <si>
    <t xml:space="preserve">Actualización de la Hacienda Pública/Patrimonio                                             </t>
  </si>
  <si>
    <t xml:space="preserve">Variaciones de la Hacienda Pública / Patrimonio Neto del Ejercicio          </t>
  </si>
  <si>
    <t xml:space="preserve">Resultados del Ejercicio (Ahorro/Desahorro)                                                   </t>
  </si>
  <si>
    <t xml:space="preserve">Resultados de Ejercicios Anteriores                                                                </t>
  </si>
  <si>
    <t xml:space="preserve">Revalúos                                                                                                        </t>
  </si>
  <si>
    <t xml:space="preserve">Reservas                                                                                                         </t>
  </si>
  <si>
    <t xml:space="preserve">Hacienda Pública / Patrimonio Neto Final del Ejercicio 20XN-1                  </t>
  </si>
  <si>
    <t xml:space="preserve">Cambios en la Hacienda Pública / Patrimonio Neto del Ejercicio 20XN     </t>
  </si>
  <si>
    <t xml:space="preserve">Actualización de la Hacienda Pública/Patrimonio                                           </t>
  </si>
  <si>
    <t xml:space="preserve">Variaciones de la Hacienda Pública / Patrimonio Neto del Ejercicio         </t>
  </si>
  <si>
    <t xml:space="preserve">Resultados de Ejercicios Anteriores                                                              </t>
  </si>
  <si>
    <t xml:space="preserve">Revalúos                                                                                                      </t>
  </si>
  <si>
    <t xml:space="preserve">Reservas                                                                                                      </t>
  </si>
  <si>
    <t xml:space="preserve">Saldo Neto en la Hacienda Pública / Patrimonio 20XN                                </t>
  </si>
  <si>
    <t xml:space="preserve">Patrimonio Neto Inicial Ajustado del Ejercicio                                             </t>
  </si>
  <si>
    <t>Estado de Cambios en la Situación Financiera</t>
  </si>
  <si>
    <t>Origen</t>
  </si>
  <si>
    <t>Aplicación</t>
  </si>
  <si>
    <t>Activo</t>
  </si>
  <si>
    <t>Pasivo</t>
  </si>
  <si>
    <t>HACIENDA PUBLICA/PATRIMONIO</t>
  </si>
  <si>
    <t>AUTONÓMOS</t>
  </si>
  <si>
    <t>AUTÓNOMOS</t>
  </si>
  <si>
    <t>Estado de Flujos de Efectivo</t>
  </si>
  <si>
    <t xml:space="preserve">Flujos de Efectivo de las Actividades de Operación </t>
  </si>
  <si>
    <t>Contribuciones de mejoras</t>
  </si>
  <si>
    <t>Transferencias, Asignaciones y Subsidios y Otras Ayudas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</si>
  <si>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</si>
  <si>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</si>
  <si>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</si>
  <si>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</si>
  <si>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</si>
  <si>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</si>
  <si>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</si>
  <si>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</si>
  <si>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</si>
  <si>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</si>
  <si>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</si>
  <si>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</si>
  <si>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</si>
  <si>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</si>
  <si>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Servicios de la Deuda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</si>
  <si>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</si>
  <si>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</si>
  <si>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</si>
  <si>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</si>
  <si>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SUMATORIA</t>
  </si>
  <si>
    <t>ELIMINACIÓN</t>
  </si>
  <si>
    <t>CONSOLIDACIÓN</t>
  </si>
  <si>
    <t>Poder Legislativo</t>
  </si>
  <si>
    <t>Poder Judicial</t>
  </si>
  <si>
    <t>Autónomos</t>
  </si>
  <si>
    <t>Paraestatales</t>
  </si>
  <si>
    <t>SUMATORIA 2014</t>
  </si>
  <si>
    <t>ELIMINACIÓN 2014</t>
  </si>
  <si>
    <t>CONSOLIDACIÓN 2014</t>
  </si>
  <si>
    <t>CONSOLIDACION</t>
  </si>
  <si>
    <t>sumatoria</t>
  </si>
  <si>
    <t>Otros Orígenes de Financiamiento</t>
  </si>
  <si>
    <t>Otras Aplicaciones de Financiamiento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</si>
</sst>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u val="single"/>
      <sz val="9"/>
      <color rgb="FF000000"/>
      <name val="Arial"/>
      <family val="2"/>
    </font>
    <font>
      <b/>
      <u val="single"/>
      <sz val="9"/>
      <color theme="1"/>
      <name val="Arial"/>
      <family val="2"/>
    </font>
    <font>
      <b/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Alignment="1">
      <alignment horizontal="right"/>
    </xf>
    <xf numFmtId="0" fontId="40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41" fillId="0" borderId="10" xfId="0" applyFont="1" applyBorder="1" applyAlignment="1">
      <alignment horizontal="justify" vertical="center" wrapText="1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justify" vertical="center" wrapText="1"/>
    </xf>
    <xf numFmtId="0" fontId="41" fillId="0" borderId="12" xfId="0" applyFont="1" applyBorder="1" applyAlignment="1">
      <alignment horizontal="justify" vertical="center" wrapText="1"/>
    </xf>
    <xf numFmtId="0" fontId="40" fillId="0" borderId="0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justify" vertical="center" wrapText="1"/>
    </xf>
    <xf numFmtId="0" fontId="40" fillId="0" borderId="14" xfId="0" applyFont="1" applyBorder="1" applyAlignment="1">
      <alignment horizontal="justify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39" fillId="0" borderId="16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17" xfId="0" applyFont="1" applyBorder="1" applyAlignment="1">
      <alignment/>
    </xf>
    <xf numFmtId="0" fontId="40" fillId="0" borderId="19" xfId="0" applyFont="1" applyBorder="1" applyAlignment="1">
      <alignment/>
    </xf>
    <xf numFmtId="0" fontId="40" fillId="0" borderId="10" xfId="0" applyFont="1" applyFill="1" applyBorder="1" applyAlignment="1">
      <alignment horizontal="justify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justify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justify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/>
    </xf>
    <xf numFmtId="0" fontId="42" fillId="0" borderId="19" xfId="0" applyFont="1" applyBorder="1" applyAlignment="1">
      <alignment horizontal="center" vertical="center" wrapText="1"/>
    </xf>
    <xf numFmtId="3" fontId="38" fillId="0" borderId="19" xfId="0" applyNumberFormat="1" applyFont="1" applyBorder="1" applyAlignment="1">
      <alignment vertical="center" wrapText="1"/>
    </xf>
    <xf numFmtId="3" fontId="39" fillId="0" borderId="19" xfId="0" applyNumberFormat="1" applyFont="1" applyBorder="1" applyAlignment="1">
      <alignment/>
    </xf>
    <xf numFmtId="3" fontId="40" fillId="0" borderId="19" xfId="0" applyNumberFormat="1" applyFont="1" applyBorder="1" applyAlignment="1">
      <alignment vertical="center" wrapText="1"/>
    </xf>
    <xf numFmtId="3" fontId="39" fillId="0" borderId="19" xfId="0" applyNumberFormat="1" applyFont="1" applyBorder="1" applyAlignment="1">
      <alignment vertical="center" wrapText="1"/>
    </xf>
    <xf numFmtId="3" fontId="40" fillId="0" borderId="19" xfId="0" applyNumberFormat="1" applyFont="1" applyBorder="1" applyAlignment="1">
      <alignment/>
    </xf>
    <xf numFmtId="0" fontId="43" fillId="0" borderId="16" xfId="0" applyFont="1" applyBorder="1" applyAlignment="1">
      <alignment horizontal="center" vertical="center" wrapText="1"/>
    </xf>
    <xf numFmtId="3" fontId="3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 wrapText="1"/>
    </xf>
    <xf numFmtId="3" fontId="41" fillId="0" borderId="17" xfId="0" applyNumberFormat="1" applyFont="1" applyBorder="1" applyAlignment="1">
      <alignment horizontal="right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top"/>
    </xf>
    <xf numFmtId="0" fontId="39" fillId="0" borderId="0" xfId="0" applyFont="1" applyFill="1" applyBorder="1" applyAlignment="1">
      <alignment/>
    </xf>
    <xf numFmtId="0" fontId="41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0" fillId="34" borderId="15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/>
    </xf>
    <xf numFmtId="0" fontId="39" fillId="0" borderId="14" xfId="0" applyFont="1" applyFill="1" applyBorder="1" applyAlignment="1">
      <alignment/>
    </xf>
    <xf numFmtId="0" fontId="39" fillId="0" borderId="21" xfId="0" applyFont="1" applyFill="1" applyBorder="1" applyAlignment="1">
      <alignment/>
    </xf>
    <xf numFmtId="0" fontId="41" fillId="0" borderId="1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39" fillId="0" borderId="2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/>
    </xf>
    <xf numFmtId="0" fontId="39" fillId="0" borderId="20" xfId="0" applyFont="1" applyFill="1" applyBorder="1" applyAlignment="1">
      <alignment vertical="center"/>
    </xf>
    <xf numFmtId="0" fontId="41" fillId="0" borderId="20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top"/>
    </xf>
    <xf numFmtId="0" fontId="39" fillId="0" borderId="20" xfId="0" applyFont="1" applyFill="1" applyBorder="1" applyAlignment="1">
      <alignment vertical="top"/>
    </xf>
    <xf numFmtId="0" fontId="39" fillId="0" borderId="10" xfId="0" applyFont="1" applyFill="1" applyBorder="1" applyAlignment="1">
      <alignment/>
    </xf>
    <xf numFmtId="0" fontId="39" fillId="0" borderId="2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22" xfId="0" applyFont="1" applyFill="1" applyBorder="1" applyAlignment="1">
      <alignment/>
    </xf>
    <xf numFmtId="3" fontId="39" fillId="0" borderId="16" xfId="0" applyNumberFormat="1" applyFont="1" applyFill="1" applyBorder="1" applyAlignment="1">
      <alignment/>
    </xf>
    <xf numFmtId="3" fontId="39" fillId="0" borderId="19" xfId="0" applyNumberFormat="1" applyFont="1" applyFill="1" applyBorder="1" applyAlignment="1">
      <alignment horizontal="right" vertical="center"/>
    </xf>
    <xf numFmtId="3" fontId="40" fillId="0" borderId="19" xfId="0" applyNumberFormat="1" applyFont="1" applyFill="1" applyBorder="1" applyAlignment="1">
      <alignment horizontal="right" vertical="center"/>
    </xf>
    <xf numFmtId="3" fontId="39" fillId="0" borderId="19" xfId="0" applyNumberFormat="1" applyFont="1" applyFill="1" applyBorder="1" applyAlignment="1">
      <alignment vertical="center"/>
    </xf>
    <xf numFmtId="3" fontId="40" fillId="0" borderId="19" xfId="0" applyNumberFormat="1" applyFont="1" applyFill="1" applyBorder="1" applyAlignment="1">
      <alignment horizontal="right" vertical="center" wrapText="1"/>
    </xf>
    <xf numFmtId="3" fontId="41" fillId="0" borderId="19" xfId="0" applyNumberFormat="1" applyFont="1" applyFill="1" applyBorder="1" applyAlignment="1">
      <alignment vertical="center"/>
    </xf>
    <xf numFmtId="3" fontId="39" fillId="0" borderId="19" xfId="0" applyNumberFormat="1" applyFont="1" applyFill="1" applyBorder="1" applyAlignment="1">
      <alignment vertical="top"/>
    </xf>
    <xf numFmtId="3" fontId="41" fillId="0" borderId="19" xfId="0" applyNumberFormat="1" applyFont="1" applyFill="1" applyBorder="1" applyAlignment="1">
      <alignment horizontal="right" vertical="center"/>
    </xf>
    <xf numFmtId="3" fontId="39" fillId="0" borderId="19" xfId="0" applyNumberFormat="1" applyFont="1" applyFill="1" applyBorder="1" applyAlignment="1">
      <alignment/>
    </xf>
    <xf numFmtId="3" fontId="44" fillId="0" borderId="19" xfId="0" applyNumberFormat="1" applyFont="1" applyFill="1" applyBorder="1" applyAlignment="1">
      <alignment horizontal="right" vertical="center"/>
    </xf>
    <xf numFmtId="3" fontId="39" fillId="0" borderId="17" xfId="0" applyNumberFormat="1" applyFont="1" applyFill="1" applyBorder="1" applyAlignment="1">
      <alignment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40" fillId="34" borderId="15" xfId="0" applyFont="1" applyFill="1" applyBorder="1" applyAlignment="1">
      <alignment horizontal="center" vertical="center" wrapText="1"/>
    </xf>
    <xf numFmtId="3" fontId="39" fillId="0" borderId="0" xfId="0" applyNumberFormat="1" applyFont="1" applyBorder="1" applyAlignment="1">
      <alignment horizontal="right" vertical="center" wrapText="1"/>
    </xf>
    <xf numFmtId="0" fontId="39" fillId="0" borderId="15" xfId="0" applyFont="1" applyBorder="1" applyAlignment="1">
      <alignment/>
    </xf>
    <xf numFmtId="3" fontId="39" fillId="0" borderId="15" xfId="0" applyNumberFormat="1" applyFont="1" applyBorder="1" applyAlignment="1">
      <alignment horizontal="right" vertical="center" wrapText="1"/>
    </xf>
    <xf numFmtId="3" fontId="39" fillId="0" borderId="0" xfId="0" applyNumberFormat="1" applyFont="1" applyAlignment="1">
      <alignment/>
    </xf>
    <xf numFmtId="3" fontId="39" fillId="0" borderId="0" xfId="0" applyNumberFormat="1" applyFont="1" applyBorder="1" applyAlignment="1">
      <alignment/>
    </xf>
    <xf numFmtId="3" fontId="39" fillId="0" borderId="19" xfId="0" applyNumberFormat="1" applyFont="1" applyFill="1" applyBorder="1" applyAlignment="1">
      <alignment horizontal="right" vertical="center" wrapText="1"/>
    </xf>
    <xf numFmtId="3" fontId="39" fillId="0" borderId="17" xfId="0" applyNumberFormat="1" applyFont="1" applyFill="1" applyBorder="1" applyAlignment="1">
      <alignment horizontal="right" vertical="center" wrapText="1"/>
    </xf>
    <xf numFmtId="3" fontId="39" fillId="0" borderId="0" xfId="0" applyNumberFormat="1" applyFont="1" applyFill="1" applyBorder="1" applyAlignment="1">
      <alignment horizontal="right" vertical="center" wrapText="1"/>
    </xf>
    <xf numFmtId="3" fontId="39" fillId="0" borderId="17" xfId="0" applyNumberFormat="1" applyFont="1" applyBorder="1" applyAlignment="1">
      <alignment/>
    </xf>
    <xf numFmtId="3" fontId="40" fillId="0" borderId="0" xfId="0" applyNumberFormat="1" applyFont="1" applyAlignment="1">
      <alignment/>
    </xf>
    <xf numFmtId="3" fontId="39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6" xfId="0" applyBorder="1" applyAlignment="1">
      <alignment/>
    </xf>
    <xf numFmtId="3" fontId="37" fillId="0" borderId="19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39" fillId="0" borderId="19" xfId="0" applyFont="1" applyFill="1" applyBorder="1" applyAlignment="1">
      <alignment horizontal="justify" vertical="center" wrapText="1"/>
    </xf>
    <xf numFmtId="0" fontId="39" fillId="0" borderId="17" xfId="0" applyFont="1" applyFill="1" applyBorder="1" applyAlignment="1">
      <alignment horizontal="justify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35" borderId="16" xfId="0" applyFont="1" applyFill="1" applyBorder="1" applyAlignment="1">
      <alignment horizontal="center" vertical="center"/>
    </xf>
    <xf numFmtId="0" fontId="40" fillId="35" borderId="17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22" xfId="0" applyFont="1" applyFill="1" applyBorder="1" applyAlignment="1">
      <alignment horizontal="center" vertical="center" wrapText="1"/>
    </xf>
    <xf numFmtId="0" fontId="40" fillId="35" borderId="16" xfId="0" applyFont="1" applyFill="1" applyBorder="1" applyAlignment="1">
      <alignment horizontal="center" vertical="center" wrapText="1"/>
    </xf>
    <xf numFmtId="0" fontId="40" fillId="35" borderId="17" xfId="0" applyFont="1" applyFill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5" borderId="15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20" xfId="0" applyFont="1" applyFill="1" applyBorder="1" applyAlignment="1">
      <alignment vertical="center" wrapText="1"/>
    </xf>
    <xf numFmtId="0" fontId="40" fillId="34" borderId="13" xfId="0" applyFont="1" applyFill="1" applyBorder="1" applyAlignment="1">
      <alignment horizontal="center" vertical="center"/>
    </xf>
    <xf numFmtId="0" fontId="40" fillId="34" borderId="14" xfId="0" applyFont="1" applyFill="1" applyBorder="1" applyAlignment="1">
      <alignment horizontal="center" vertical="center"/>
    </xf>
    <xf numFmtId="0" fontId="40" fillId="34" borderId="21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/>
    </xf>
    <xf numFmtId="0" fontId="40" fillId="34" borderId="2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20" xfId="0" applyFont="1" applyFill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20" xfId="0" applyFont="1" applyFill="1" applyBorder="1" applyAlignment="1">
      <alignment vertical="center"/>
    </xf>
    <xf numFmtId="0" fontId="38" fillId="34" borderId="10" xfId="0" applyFont="1" applyFill="1" applyBorder="1" applyAlignment="1">
      <alignment horizontal="center" vertical="center"/>
    </xf>
    <xf numFmtId="0" fontId="38" fillId="34" borderId="0" xfId="0" applyFont="1" applyFill="1" applyBorder="1" applyAlignment="1">
      <alignment horizontal="center" vertical="center"/>
    </xf>
    <xf numFmtId="0" fontId="38" fillId="34" borderId="11" xfId="0" applyFont="1" applyFill="1" applyBorder="1" applyAlignment="1">
      <alignment horizontal="center" vertical="center"/>
    </xf>
    <xf numFmtId="0" fontId="38" fillId="34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K15" sqref="K15"/>
    </sheetView>
  </sheetViews>
  <sheetFormatPr defaultColWidth="11.421875" defaultRowHeight="15"/>
  <cols>
    <col min="1" max="1" width="3.00390625" style="5" customWidth="1"/>
    <col min="2" max="2" width="70.421875" style="5" customWidth="1"/>
    <col min="3" max="4" width="12.7109375" style="7" customWidth="1"/>
    <col min="5" max="6" width="12.7109375" style="5" customWidth="1"/>
    <col min="7" max="9" width="14.7109375" style="5" customWidth="1"/>
    <col min="10" max="16384" width="11.421875" style="5" customWidth="1"/>
  </cols>
  <sheetData>
    <row r="1" spans="1:9" ht="24">
      <c r="A1" s="114" t="s">
        <v>63</v>
      </c>
      <c r="B1" s="115"/>
      <c r="C1" s="86" t="s">
        <v>60</v>
      </c>
      <c r="D1" s="86" t="s">
        <v>61</v>
      </c>
      <c r="E1" s="86" t="s">
        <v>62</v>
      </c>
      <c r="F1" s="86" t="s">
        <v>151</v>
      </c>
      <c r="G1" s="112" t="s">
        <v>175</v>
      </c>
      <c r="H1" s="112" t="s">
        <v>176</v>
      </c>
      <c r="I1" s="112" t="s">
        <v>177</v>
      </c>
    </row>
    <row r="2" spans="1:9" ht="12">
      <c r="A2" s="116" t="s">
        <v>64</v>
      </c>
      <c r="B2" s="117"/>
      <c r="C2" s="53">
        <v>2014</v>
      </c>
      <c r="D2" s="53">
        <v>2014</v>
      </c>
      <c r="E2" s="53">
        <v>2014</v>
      </c>
      <c r="F2" s="53">
        <v>2014</v>
      </c>
      <c r="G2" s="113"/>
      <c r="H2" s="113"/>
      <c r="I2" s="113"/>
    </row>
    <row r="3" spans="1:9" ht="3.75" customHeight="1">
      <c r="A3" s="22"/>
      <c r="B3" s="23"/>
      <c r="C3" s="46"/>
      <c r="D3" s="46"/>
      <c r="E3" s="28"/>
      <c r="F3" s="28"/>
      <c r="G3" s="28"/>
      <c r="H3" s="28"/>
      <c r="I3" s="28"/>
    </row>
    <row r="4" spans="1:9" ht="12">
      <c r="A4" s="110" t="s">
        <v>65</v>
      </c>
      <c r="B4" s="111"/>
      <c r="C4" s="47"/>
      <c r="D4" s="47"/>
      <c r="E4" s="29"/>
      <c r="F4" s="29"/>
      <c r="G4" s="29"/>
      <c r="H4" s="29"/>
      <c r="I4" s="29"/>
    </row>
    <row r="5" spans="1:9" ht="3" customHeight="1">
      <c r="A5" s="20"/>
      <c r="B5" s="21"/>
      <c r="C5" s="47"/>
      <c r="D5" s="47"/>
      <c r="E5" s="29"/>
      <c r="F5" s="29"/>
      <c r="G5" s="29"/>
      <c r="H5" s="29"/>
      <c r="I5" s="29"/>
    </row>
    <row r="6" spans="1:9" ht="12">
      <c r="A6" s="110" t="s">
        <v>66</v>
      </c>
      <c r="B6" s="111"/>
      <c r="C6" s="48">
        <f>SUM(C7:C14)</f>
        <v>36486200</v>
      </c>
      <c r="D6" s="48">
        <f>SUM(D7:D14)</f>
        <v>864000</v>
      </c>
      <c r="E6" s="48">
        <f>SUM(E7:E14)</f>
        <v>241000</v>
      </c>
      <c r="F6" s="48">
        <f>SUM(F7:F14)</f>
        <v>165000</v>
      </c>
      <c r="G6" s="45">
        <f aca="true" t="shared" si="0" ref="G6:G23">SUM(C6+D6+E6+F6)</f>
        <v>37756200</v>
      </c>
      <c r="H6" s="42"/>
      <c r="I6" s="48">
        <f>SUM(I7:I14)</f>
        <v>37756200</v>
      </c>
    </row>
    <row r="7" spans="1:9" ht="12">
      <c r="A7" s="14"/>
      <c r="B7" s="3" t="s">
        <v>67</v>
      </c>
      <c r="C7" s="47">
        <v>15845200</v>
      </c>
      <c r="D7" s="47">
        <v>0</v>
      </c>
      <c r="E7" s="47">
        <v>0</v>
      </c>
      <c r="F7" s="47">
        <v>0</v>
      </c>
      <c r="G7" s="42">
        <f t="shared" si="0"/>
        <v>15845200</v>
      </c>
      <c r="H7" s="29"/>
      <c r="I7" s="42">
        <f aca="true" t="shared" si="1" ref="I7:I14">+G7-H7</f>
        <v>15845200</v>
      </c>
    </row>
    <row r="8" spans="1:9" ht="12" customHeight="1">
      <c r="A8" s="14"/>
      <c r="B8" s="3" t="s">
        <v>68</v>
      </c>
      <c r="C8" s="47">
        <v>0</v>
      </c>
      <c r="D8" s="47">
        <v>0</v>
      </c>
      <c r="E8" s="47">
        <v>0</v>
      </c>
      <c r="F8" s="47">
        <v>0</v>
      </c>
      <c r="G8" s="42">
        <f t="shared" si="0"/>
        <v>0</v>
      </c>
      <c r="H8" s="29"/>
      <c r="I8" s="42">
        <f t="shared" si="1"/>
        <v>0</v>
      </c>
    </row>
    <row r="9" spans="1:9" ht="12">
      <c r="A9" s="14"/>
      <c r="B9" s="3" t="s">
        <v>69</v>
      </c>
      <c r="C9" s="47">
        <v>875000</v>
      </c>
      <c r="D9" s="47">
        <v>0</v>
      </c>
      <c r="E9" s="47">
        <v>0</v>
      </c>
      <c r="F9" s="47">
        <v>0</v>
      </c>
      <c r="G9" s="42">
        <f t="shared" si="0"/>
        <v>875000</v>
      </c>
      <c r="H9" s="29"/>
      <c r="I9" s="42">
        <f t="shared" si="1"/>
        <v>875000</v>
      </c>
    </row>
    <row r="10" spans="1:9" ht="12">
      <c r="A10" s="14"/>
      <c r="B10" s="3" t="s">
        <v>70</v>
      </c>
      <c r="C10" s="47">
        <v>12685400</v>
      </c>
      <c r="D10" s="47">
        <v>0</v>
      </c>
      <c r="E10" s="47">
        <v>0</v>
      </c>
      <c r="F10" s="47">
        <v>0</v>
      </c>
      <c r="G10" s="42">
        <f t="shared" si="0"/>
        <v>12685400</v>
      </c>
      <c r="H10" s="29"/>
      <c r="I10" s="42">
        <f t="shared" si="1"/>
        <v>12685400</v>
      </c>
    </row>
    <row r="11" spans="1:9" ht="12">
      <c r="A11" s="14"/>
      <c r="B11" s="15" t="s">
        <v>118</v>
      </c>
      <c r="C11" s="47">
        <v>568200</v>
      </c>
      <c r="D11" s="47">
        <v>0</v>
      </c>
      <c r="E11" s="47">
        <v>0</v>
      </c>
      <c r="F11" s="47">
        <v>0</v>
      </c>
      <c r="G11" s="42">
        <f t="shared" si="0"/>
        <v>568200</v>
      </c>
      <c r="H11" s="29"/>
      <c r="I11" s="42">
        <f t="shared" si="1"/>
        <v>568200</v>
      </c>
    </row>
    <row r="12" spans="1:9" ht="12">
      <c r="A12" s="14"/>
      <c r="B12" s="3" t="s">
        <v>71</v>
      </c>
      <c r="C12" s="47">
        <v>6512400</v>
      </c>
      <c r="D12" s="47">
        <v>0</v>
      </c>
      <c r="E12" s="47">
        <v>0</v>
      </c>
      <c r="F12" s="47">
        <v>0</v>
      </c>
      <c r="G12" s="42">
        <f t="shared" si="0"/>
        <v>6512400</v>
      </c>
      <c r="H12" s="29"/>
      <c r="I12" s="42">
        <f t="shared" si="1"/>
        <v>6512400</v>
      </c>
    </row>
    <row r="13" spans="1:9" ht="12">
      <c r="A13" s="14"/>
      <c r="B13" s="3" t="s">
        <v>72</v>
      </c>
      <c r="C13" s="47">
        <v>0</v>
      </c>
      <c r="D13" s="47">
        <v>864000</v>
      </c>
      <c r="E13" s="47">
        <v>241000</v>
      </c>
      <c r="F13" s="47">
        <v>165000</v>
      </c>
      <c r="G13" s="42">
        <f t="shared" si="0"/>
        <v>1270000</v>
      </c>
      <c r="H13" s="29"/>
      <c r="I13" s="42">
        <f t="shared" si="1"/>
        <v>1270000</v>
      </c>
    </row>
    <row r="14" spans="1:9" ht="24">
      <c r="A14" s="14"/>
      <c r="B14" s="3" t="s">
        <v>73</v>
      </c>
      <c r="C14" s="47">
        <v>0</v>
      </c>
      <c r="D14" s="47">
        <v>0</v>
      </c>
      <c r="E14" s="47">
        <v>0</v>
      </c>
      <c r="F14" s="47">
        <v>0</v>
      </c>
      <c r="G14" s="42">
        <f t="shared" si="0"/>
        <v>0</v>
      </c>
      <c r="H14" s="29"/>
      <c r="I14" s="42">
        <f t="shared" si="1"/>
        <v>0</v>
      </c>
    </row>
    <row r="15" spans="1:9" ht="12">
      <c r="A15" s="110" t="s">
        <v>74</v>
      </c>
      <c r="B15" s="111"/>
      <c r="C15" s="48">
        <f>SUM(C16:C17)</f>
        <v>147193450</v>
      </c>
      <c r="D15" s="48">
        <f>SUM(D16:D17)</f>
        <v>1200000</v>
      </c>
      <c r="E15" s="48">
        <f>SUM(E16:E17)</f>
        <v>1500000</v>
      </c>
      <c r="F15" s="48">
        <f>SUM(F16:F17)</f>
        <v>3800000</v>
      </c>
      <c r="G15" s="45">
        <f t="shared" si="0"/>
        <v>153693450</v>
      </c>
      <c r="H15" s="29"/>
      <c r="I15" s="48">
        <f>SUM(I16:I17)</f>
        <v>147193450</v>
      </c>
    </row>
    <row r="16" spans="1:9" ht="12">
      <c r="A16" s="14"/>
      <c r="B16" s="3" t="s">
        <v>75</v>
      </c>
      <c r="C16" s="47">
        <v>142623600</v>
      </c>
      <c r="D16" s="47">
        <v>0</v>
      </c>
      <c r="E16" s="47">
        <v>0</v>
      </c>
      <c r="F16" s="47">
        <v>0</v>
      </c>
      <c r="G16" s="42">
        <f t="shared" si="0"/>
        <v>142623600</v>
      </c>
      <c r="H16" s="29"/>
      <c r="I16" s="42">
        <f>+G16-H16</f>
        <v>142623600</v>
      </c>
    </row>
    <row r="17" spans="1:9" ht="12">
      <c r="A17" s="14"/>
      <c r="B17" s="3" t="s">
        <v>76</v>
      </c>
      <c r="C17" s="47">
        <v>4569850</v>
      </c>
      <c r="D17" s="47">
        <v>1200000</v>
      </c>
      <c r="E17" s="47">
        <v>1500000</v>
      </c>
      <c r="F17" s="47">
        <v>3800000</v>
      </c>
      <c r="G17" s="42">
        <f t="shared" si="0"/>
        <v>11069850</v>
      </c>
      <c r="H17" s="42">
        <f>SUM(D17:F17)</f>
        <v>6500000</v>
      </c>
      <c r="I17" s="42">
        <f>+G17-H17</f>
        <v>4569850</v>
      </c>
    </row>
    <row r="18" spans="1:9" ht="12">
      <c r="A18" s="110" t="s">
        <v>77</v>
      </c>
      <c r="B18" s="111"/>
      <c r="C18" s="48">
        <f>SUM(C19:C23)</f>
        <v>9684000</v>
      </c>
      <c r="D18" s="48">
        <f>SUM(D19:D23)</f>
        <v>107800</v>
      </c>
      <c r="E18" s="48">
        <f>SUM(E19:E23)</f>
        <v>339000</v>
      </c>
      <c r="F18" s="48">
        <f>SUM(F19:F23)</f>
        <v>243740</v>
      </c>
      <c r="G18" s="45">
        <f t="shared" si="0"/>
        <v>10374540</v>
      </c>
      <c r="H18" s="29"/>
      <c r="I18" s="48">
        <f>SUM(I19:I23)</f>
        <v>10374540</v>
      </c>
    </row>
    <row r="19" spans="1:9" ht="12">
      <c r="A19" s="14"/>
      <c r="B19" s="3" t="s">
        <v>78</v>
      </c>
      <c r="C19" s="47">
        <v>9632000</v>
      </c>
      <c r="D19" s="47">
        <v>71000</v>
      </c>
      <c r="E19" s="47">
        <v>83000</v>
      </c>
      <c r="F19" s="47">
        <v>145000</v>
      </c>
      <c r="G19" s="42">
        <f t="shared" si="0"/>
        <v>9931000</v>
      </c>
      <c r="H19" s="29"/>
      <c r="I19" s="42">
        <f>+G19-H19</f>
        <v>9931000</v>
      </c>
    </row>
    <row r="20" spans="1:9" ht="12">
      <c r="A20" s="14"/>
      <c r="B20" s="3" t="s">
        <v>79</v>
      </c>
      <c r="C20" s="47">
        <v>0</v>
      </c>
      <c r="D20" s="47">
        <v>0</v>
      </c>
      <c r="E20" s="47">
        <v>0</v>
      </c>
      <c r="F20" s="47">
        <v>0</v>
      </c>
      <c r="G20" s="42">
        <f t="shared" si="0"/>
        <v>0</v>
      </c>
      <c r="H20" s="29"/>
      <c r="I20" s="42">
        <f>+G20-H20</f>
        <v>0</v>
      </c>
    </row>
    <row r="21" spans="1:9" ht="12">
      <c r="A21" s="14"/>
      <c r="B21" s="3" t="s">
        <v>80</v>
      </c>
      <c r="C21" s="47">
        <v>0</v>
      </c>
      <c r="D21" s="47">
        <v>0</v>
      </c>
      <c r="E21" s="47">
        <v>0</v>
      </c>
      <c r="F21" s="47">
        <v>0</v>
      </c>
      <c r="G21" s="42">
        <f t="shared" si="0"/>
        <v>0</v>
      </c>
      <c r="H21" s="29"/>
      <c r="I21" s="42">
        <f>+G21-H21</f>
        <v>0</v>
      </c>
    </row>
    <row r="22" spans="1:9" ht="12">
      <c r="A22" s="14"/>
      <c r="B22" s="3" t="s">
        <v>81</v>
      </c>
      <c r="C22" s="47">
        <v>0</v>
      </c>
      <c r="D22" s="47">
        <v>0</v>
      </c>
      <c r="E22" s="47">
        <v>0</v>
      </c>
      <c r="F22" s="47">
        <v>0</v>
      </c>
      <c r="G22" s="42">
        <f t="shared" si="0"/>
        <v>0</v>
      </c>
      <c r="H22" s="29"/>
      <c r="I22" s="42">
        <f>+G22-H22</f>
        <v>0</v>
      </c>
    </row>
    <row r="23" spans="1:9" ht="12">
      <c r="A23" s="14"/>
      <c r="B23" s="3" t="s">
        <v>82</v>
      </c>
      <c r="C23" s="47">
        <v>52000</v>
      </c>
      <c r="D23" s="47">
        <v>36800</v>
      </c>
      <c r="E23" s="47">
        <v>256000</v>
      </c>
      <c r="F23" s="47">
        <v>98740</v>
      </c>
      <c r="G23" s="42">
        <f t="shared" si="0"/>
        <v>443540</v>
      </c>
      <c r="H23" s="29"/>
      <c r="I23" s="42">
        <f>+G23-H23</f>
        <v>443540</v>
      </c>
    </row>
    <row r="24" spans="1:9" ht="2.25" customHeight="1">
      <c r="A24" s="14"/>
      <c r="B24" s="16"/>
      <c r="C24" s="47"/>
      <c r="D24" s="47"/>
      <c r="E24" s="47"/>
      <c r="F24" s="47"/>
      <c r="G24" s="29"/>
      <c r="H24" s="29"/>
      <c r="I24" s="29"/>
    </row>
    <row r="25" spans="1:10" ht="12">
      <c r="A25" s="110" t="s">
        <v>83</v>
      </c>
      <c r="B25" s="111"/>
      <c r="C25" s="48">
        <f>SUM(C6+C15+C18)</f>
        <v>193363650</v>
      </c>
      <c r="D25" s="48">
        <f>SUM(D6+D15+D18)</f>
        <v>2171800</v>
      </c>
      <c r="E25" s="48">
        <f>SUM(E6+E15+E18)</f>
        <v>2080000</v>
      </c>
      <c r="F25" s="48">
        <f>SUM(F6+F15+F18)</f>
        <v>4208740</v>
      </c>
      <c r="G25" s="48">
        <f>SUM(G6+G15+G18)</f>
        <v>201824190</v>
      </c>
      <c r="H25" s="48">
        <f>SUM(H6:H24)</f>
        <v>6500000</v>
      </c>
      <c r="I25" s="45">
        <f>+G25-H25</f>
        <v>195324190</v>
      </c>
      <c r="J25" s="96"/>
    </row>
    <row r="26" spans="1:9" ht="6" customHeight="1">
      <c r="A26" s="14"/>
      <c r="B26" s="16"/>
      <c r="C26" s="47"/>
      <c r="D26" s="47"/>
      <c r="E26" s="47"/>
      <c r="F26" s="47"/>
      <c r="G26" s="29"/>
      <c r="H26" s="29"/>
      <c r="I26" s="29"/>
    </row>
    <row r="27" spans="1:9" ht="12">
      <c r="A27" s="110" t="s">
        <v>84</v>
      </c>
      <c r="B27" s="111"/>
      <c r="C27" s="47"/>
      <c r="D27" s="47"/>
      <c r="E27" s="47"/>
      <c r="F27" s="47"/>
      <c r="G27" s="29"/>
      <c r="H27" s="29"/>
      <c r="I27" s="29"/>
    </row>
    <row r="28" spans="1:9" ht="12">
      <c r="A28" s="20"/>
      <c r="B28" s="21"/>
      <c r="C28" s="47"/>
      <c r="D28" s="47"/>
      <c r="E28" s="47"/>
      <c r="F28" s="47"/>
      <c r="G28" s="29"/>
      <c r="H28" s="29"/>
      <c r="I28" s="29"/>
    </row>
    <row r="29" spans="1:9" ht="12">
      <c r="A29" s="110" t="s">
        <v>85</v>
      </c>
      <c r="B29" s="111"/>
      <c r="C29" s="48">
        <f>SUM(C30:C32)</f>
        <v>59416000</v>
      </c>
      <c r="D29" s="48">
        <f>SUM(D30:D32)</f>
        <v>1652000</v>
      </c>
      <c r="E29" s="48">
        <f>SUM(E30:E32)</f>
        <v>1177000</v>
      </c>
      <c r="F29" s="48">
        <f>SUM(F30:F32)</f>
        <v>2642000</v>
      </c>
      <c r="G29" s="45">
        <f aca="true" t="shared" si="2" ref="G29:G61">SUM(C29+D29+E29+F29)</f>
        <v>64887000</v>
      </c>
      <c r="H29" s="29"/>
      <c r="I29" s="45">
        <f>SUM(I30:I32)</f>
        <v>64887000</v>
      </c>
    </row>
    <row r="30" spans="1:9" ht="12">
      <c r="A30" s="14"/>
      <c r="B30" s="3" t="s">
        <v>86</v>
      </c>
      <c r="C30" s="47">
        <v>38100000</v>
      </c>
      <c r="D30" s="47">
        <v>630000</v>
      </c>
      <c r="E30" s="47">
        <v>516000</v>
      </c>
      <c r="F30" s="47">
        <v>1365000</v>
      </c>
      <c r="G30" s="42">
        <f t="shared" si="2"/>
        <v>40611000</v>
      </c>
      <c r="H30" s="29"/>
      <c r="I30" s="42">
        <f>+G30-H30</f>
        <v>40611000</v>
      </c>
    </row>
    <row r="31" spans="1:9" ht="12">
      <c r="A31" s="14"/>
      <c r="B31" s="3" t="s">
        <v>87</v>
      </c>
      <c r="C31" s="47">
        <v>11560000</v>
      </c>
      <c r="D31" s="47">
        <v>480000</v>
      </c>
      <c r="E31" s="47">
        <v>385600</v>
      </c>
      <c r="F31" s="47">
        <v>752000</v>
      </c>
      <c r="G31" s="42">
        <f t="shared" si="2"/>
        <v>13177600</v>
      </c>
      <c r="H31" s="29"/>
      <c r="I31" s="42">
        <f>+G31-H31</f>
        <v>13177600</v>
      </c>
    </row>
    <row r="32" spans="1:9" ht="12">
      <c r="A32" s="14"/>
      <c r="B32" s="3" t="s">
        <v>88</v>
      </c>
      <c r="C32" s="47">
        <v>9756000</v>
      </c>
      <c r="D32" s="47">
        <v>542000</v>
      </c>
      <c r="E32" s="47">
        <v>275400</v>
      </c>
      <c r="F32" s="47">
        <v>525000</v>
      </c>
      <c r="G32" s="42">
        <f t="shared" si="2"/>
        <v>11098400</v>
      </c>
      <c r="H32" s="29"/>
      <c r="I32" s="42">
        <f>+G32-H32</f>
        <v>11098400</v>
      </c>
    </row>
    <row r="33" spans="1:9" ht="12">
      <c r="A33" s="110" t="s">
        <v>76</v>
      </c>
      <c r="B33" s="111"/>
      <c r="C33" s="48">
        <f>SUM(C34:C42)</f>
        <v>37882000</v>
      </c>
      <c r="D33" s="48">
        <f>SUM(D34:D42)</f>
        <v>389000</v>
      </c>
      <c r="E33" s="48">
        <f>SUM(E34:E42)</f>
        <v>287000</v>
      </c>
      <c r="F33" s="48">
        <f>SUM(F34:F42)</f>
        <v>256000</v>
      </c>
      <c r="G33" s="45">
        <f t="shared" si="2"/>
        <v>38814000</v>
      </c>
      <c r="H33" s="29"/>
      <c r="I33" s="45">
        <f>SUM(I34:I42)</f>
        <v>32314000</v>
      </c>
    </row>
    <row r="34" spans="1:9" ht="12">
      <c r="A34" s="14"/>
      <c r="B34" s="3" t="s">
        <v>89</v>
      </c>
      <c r="C34" s="47">
        <v>27060000</v>
      </c>
      <c r="D34" s="47">
        <v>0</v>
      </c>
      <c r="E34" s="47">
        <v>0</v>
      </c>
      <c r="F34" s="47">
        <v>0</v>
      </c>
      <c r="G34" s="42">
        <f t="shared" si="2"/>
        <v>27060000</v>
      </c>
      <c r="H34" s="42">
        <v>6500000</v>
      </c>
      <c r="I34" s="42">
        <f aca="true" t="shared" si="3" ref="I34:I42">+G34-H34</f>
        <v>20560000</v>
      </c>
    </row>
    <row r="35" spans="1:9" ht="12">
      <c r="A35" s="14"/>
      <c r="B35" s="3" t="s">
        <v>90</v>
      </c>
      <c r="C35" s="47">
        <v>0</v>
      </c>
      <c r="D35" s="47">
        <v>389000</v>
      </c>
      <c r="E35" s="47">
        <v>0</v>
      </c>
      <c r="F35" s="47">
        <v>0</v>
      </c>
      <c r="G35" s="42">
        <f t="shared" si="2"/>
        <v>389000</v>
      </c>
      <c r="H35" s="29"/>
      <c r="I35" s="42">
        <f t="shared" si="3"/>
        <v>389000</v>
      </c>
    </row>
    <row r="36" spans="1:9" ht="12">
      <c r="A36" s="14"/>
      <c r="B36" s="3" t="s">
        <v>91</v>
      </c>
      <c r="C36" s="47">
        <v>2360000</v>
      </c>
      <c r="D36" s="47">
        <v>0</v>
      </c>
      <c r="E36" s="47">
        <v>0</v>
      </c>
      <c r="F36" s="47">
        <v>0</v>
      </c>
      <c r="G36" s="42">
        <f t="shared" si="2"/>
        <v>2360000</v>
      </c>
      <c r="H36" s="29"/>
      <c r="I36" s="42">
        <f t="shared" si="3"/>
        <v>2360000</v>
      </c>
    </row>
    <row r="37" spans="1:9" ht="12">
      <c r="A37" s="14"/>
      <c r="B37" s="3" t="s">
        <v>92</v>
      </c>
      <c r="C37" s="47">
        <v>4653000</v>
      </c>
      <c r="D37" s="47">
        <v>0</v>
      </c>
      <c r="E37" s="47">
        <v>287000</v>
      </c>
      <c r="F37" s="47">
        <v>256000</v>
      </c>
      <c r="G37" s="42">
        <f t="shared" si="2"/>
        <v>5196000</v>
      </c>
      <c r="H37" s="29"/>
      <c r="I37" s="42">
        <f t="shared" si="3"/>
        <v>5196000</v>
      </c>
    </row>
    <row r="38" spans="1:9" ht="12">
      <c r="A38" s="14"/>
      <c r="B38" s="3" t="s">
        <v>93</v>
      </c>
      <c r="C38" s="47">
        <v>2457000</v>
      </c>
      <c r="D38" s="47">
        <v>0</v>
      </c>
      <c r="E38" s="47">
        <v>0</v>
      </c>
      <c r="F38" s="47">
        <v>0</v>
      </c>
      <c r="G38" s="42">
        <f t="shared" si="2"/>
        <v>2457000</v>
      </c>
      <c r="H38" s="29"/>
      <c r="I38" s="42">
        <f t="shared" si="3"/>
        <v>2457000</v>
      </c>
    </row>
    <row r="39" spans="1:9" ht="12">
      <c r="A39" s="14"/>
      <c r="B39" s="3" t="s">
        <v>94</v>
      </c>
      <c r="C39" s="47">
        <v>0</v>
      </c>
      <c r="D39" s="47">
        <v>0</v>
      </c>
      <c r="E39" s="47">
        <v>0</v>
      </c>
      <c r="F39" s="47">
        <v>0</v>
      </c>
      <c r="G39" s="42">
        <f t="shared" si="2"/>
        <v>0</v>
      </c>
      <c r="H39" s="29"/>
      <c r="I39" s="42">
        <f t="shared" si="3"/>
        <v>0</v>
      </c>
    </row>
    <row r="40" spans="1:9" ht="12">
      <c r="A40" s="14"/>
      <c r="B40" s="3" t="s">
        <v>95</v>
      </c>
      <c r="C40" s="47">
        <v>0</v>
      </c>
      <c r="D40" s="47">
        <v>0</v>
      </c>
      <c r="E40" s="47">
        <v>0</v>
      </c>
      <c r="F40" s="47">
        <v>0</v>
      </c>
      <c r="G40" s="42">
        <f t="shared" si="2"/>
        <v>0</v>
      </c>
      <c r="H40" s="29"/>
      <c r="I40" s="42">
        <f t="shared" si="3"/>
        <v>0</v>
      </c>
    </row>
    <row r="41" spans="1:9" ht="12">
      <c r="A41" s="14"/>
      <c r="B41" s="3" t="s">
        <v>96</v>
      </c>
      <c r="C41" s="47">
        <v>1352000</v>
      </c>
      <c r="D41" s="47">
        <v>0</v>
      </c>
      <c r="E41" s="47">
        <v>0</v>
      </c>
      <c r="F41" s="47">
        <v>0</v>
      </c>
      <c r="G41" s="42">
        <f t="shared" si="2"/>
        <v>1352000</v>
      </c>
      <c r="H41" s="29"/>
      <c r="I41" s="42">
        <f t="shared" si="3"/>
        <v>1352000</v>
      </c>
    </row>
    <row r="42" spans="1:9" ht="12">
      <c r="A42" s="14"/>
      <c r="B42" s="3" t="s">
        <v>97</v>
      </c>
      <c r="C42" s="47">
        <v>0</v>
      </c>
      <c r="D42" s="47">
        <v>0</v>
      </c>
      <c r="E42" s="47">
        <v>0</v>
      </c>
      <c r="F42" s="47">
        <v>0</v>
      </c>
      <c r="G42" s="42">
        <f t="shared" si="2"/>
        <v>0</v>
      </c>
      <c r="H42" s="29"/>
      <c r="I42" s="42">
        <f t="shared" si="3"/>
        <v>0</v>
      </c>
    </row>
    <row r="43" spans="1:9" ht="12">
      <c r="A43" s="110" t="s">
        <v>98</v>
      </c>
      <c r="B43" s="111"/>
      <c r="C43" s="48">
        <f>SUM(C44:C46)</f>
        <v>45500000</v>
      </c>
      <c r="D43" s="48">
        <f>SUM(D44:D46)</f>
        <v>0</v>
      </c>
      <c r="E43" s="48">
        <f>SUM(E44:E46)</f>
        <v>0</v>
      </c>
      <c r="F43" s="48">
        <f>SUM(F44:F46)</f>
        <v>0</v>
      </c>
      <c r="G43" s="45">
        <f t="shared" si="2"/>
        <v>45500000</v>
      </c>
      <c r="H43" s="29"/>
      <c r="I43" s="45">
        <f>SUM(I44:I46)</f>
        <v>45500000</v>
      </c>
    </row>
    <row r="44" spans="1:9" ht="12">
      <c r="A44" s="14"/>
      <c r="B44" s="3" t="s">
        <v>99</v>
      </c>
      <c r="C44" s="47">
        <v>43000000</v>
      </c>
      <c r="D44" s="47">
        <v>0</v>
      </c>
      <c r="E44" s="47">
        <v>0</v>
      </c>
      <c r="F44" s="47">
        <v>0</v>
      </c>
      <c r="G44" s="42">
        <f t="shared" si="2"/>
        <v>43000000</v>
      </c>
      <c r="H44" s="29"/>
      <c r="I44" s="42">
        <f>+G44-H44</f>
        <v>43000000</v>
      </c>
    </row>
    <row r="45" spans="1:9" ht="12">
      <c r="A45" s="14"/>
      <c r="B45" s="3" t="s">
        <v>45</v>
      </c>
      <c r="C45" s="47">
        <v>2500000</v>
      </c>
      <c r="D45" s="47">
        <v>0</v>
      </c>
      <c r="E45" s="47">
        <v>0</v>
      </c>
      <c r="F45" s="47">
        <v>0</v>
      </c>
      <c r="G45" s="42">
        <f t="shared" si="2"/>
        <v>2500000</v>
      </c>
      <c r="H45" s="29"/>
      <c r="I45" s="42">
        <f>+G45-H45</f>
        <v>2500000</v>
      </c>
    </row>
    <row r="46" spans="1:9" ht="12">
      <c r="A46" s="14"/>
      <c r="B46" s="3" t="s">
        <v>100</v>
      </c>
      <c r="C46" s="47">
        <v>0</v>
      </c>
      <c r="D46" s="47">
        <v>0</v>
      </c>
      <c r="E46" s="47">
        <v>0</v>
      </c>
      <c r="F46" s="47">
        <v>0</v>
      </c>
      <c r="G46" s="42">
        <f t="shared" si="2"/>
        <v>0</v>
      </c>
      <c r="H46" s="29"/>
      <c r="I46" s="42">
        <f>+G46-H46</f>
        <v>0</v>
      </c>
    </row>
    <row r="47" spans="1:9" ht="12">
      <c r="A47" s="110" t="s">
        <v>101</v>
      </c>
      <c r="B47" s="111"/>
      <c r="C47" s="48">
        <f>SUM(C48:C52)</f>
        <v>658000</v>
      </c>
      <c r="D47" s="48">
        <f>SUM(D48:D52)</f>
        <v>0</v>
      </c>
      <c r="E47" s="48">
        <f>SUM(E48:E52)</f>
        <v>0</v>
      </c>
      <c r="F47" s="48">
        <f>SUM(F48:F52)</f>
        <v>0</v>
      </c>
      <c r="G47" s="45">
        <f t="shared" si="2"/>
        <v>658000</v>
      </c>
      <c r="H47" s="29"/>
      <c r="I47" s="45">
        <f>SUM(I48:I59)</f>
        <v>658000</v>
      </c>
    </row>
    <row r="48" spans="1:9" ht="12">
      <c r="A48" s="14"/>
      <c r="B48" s="3" t="s">
        <v>102</v>
      </c>
      <c r="C48" s="47">
        <v>658000</v>
      </c>
      <c r="D48" s="47">
        <v>0</v>
      </c>
      <c r="E48" s="47">
        <v>0</v>
      </c>
      <c r="F48" s="47">
        <v>0</v>
      </c>
      <c r="G48" s="42">
        <f t="shared" si="2"/>
        <v>658000</v>
      </c>
      <c r="H48" s="29"/>
      <c r="I48" s="42">
        <f aca="true" t="shared" si="4" ref="I48:I59">+G48-H48</f>
        <v>658000</v>
      </c>
    </row>
    <row r="49" spans="1:9" ht="12">
      <c r="A49" s="14"/>
      <c r="B49" s="3" t="s">
        <v>103</v>
      </c>
      <c r="C49" s="47">
        <v>0</v>
      </c>
      <c r="D49" s="47">
        <v>0</v>
      </c>
      <c r="E49" s="47">
        <v>0</v>
      </c>
      <c r="F49" s="47">
        <v>0</v>
      </c>
      <c r="G49" s="42">
        <f t="shared" si="2"/>
        <v>0</v>
      </c>
      <c r="H49" s="29"/>
      <c r="I49" s="42">
        <f t="shared" si="4"/>
        <v>0</v>
      </c>
    </row>
    <row r="50" spans="1:9" ht="12">
      <c r="A50" s="14"/>
      <c r="B50" s="3" t="s">
        <v>104</v>
      </c>
      <c r="C50" s="47">
        <v>0</v>
      </c>
      <c r="D50" s="47">
        <v>0</v>
      </c>
      <c r="E50" s="47">
        <v>0</v>
      </c>
      <c r="F50" s="47">
        <v>0</v>
      </c>
      <c r="G50" s="42">
        <f t="shared" si="2"/>
        <v>0</v>
      </c>
      <c r="H50" s="29"/>
      <c r="I50" s="42">
        <f t="shared" si="4"/>
        <v>0</v>
      </c>
    </row>
    <row r="51" spans="1:9" ht="12">
      <c r="A51" s="14"/>
      <c r="B51" s="3" t="s">
        <v>105</v>
      </c>
      <c r="C51" s="47">
        <v>0</v>
      </c>
      <c r="D51" s="47">
        <v>0</v>
      </c>
      <c r="E51" s="47">
        <v>0</v>
      </c>
      <c r="F51" s="47">
        <v>0</v>
      </c>
      <c r="G51" s="42">
        <f t="shared" si="2"/>
        <v>0</v>
      </c>
      <c r="H51" s="29"/>
      <c r="I51" s="42">
        <f t="shared" si="4"/>
        <v>0</v>
      </c>
    </row>
    <row r="52" spans="1:9" ht="12">
      <c r="A52" s="14"/>
      <c r="B52" s="3" t="s">
        <v>106</v>
      </c>
      <c r="C52" s="47">
        <v>0</v>
      </c>
      <c r="D52" s="47">
        <v>0</v>
      </c>
      <c r="E52" s="47">
        <v>0</v>
      </c>
      <c r="F52" s="47">
        <v>0</v>
      </c>
      <c r="G52" s="42">
        <f t="shared" si="2"/>
        <v>0</v>
      </c>
      <c r="H52" s="29"/>
      <c r="I52" s="42">
        <f t="shared" si="4"/>
        <v>0</v>
      </c>
    </row>
    <row r="53" spans="1:9" ht="12">
      <c r="A53" s="110" t="s">
        <v>107</v>
      </c>
      <c r="B53" s="111"/>
      <c r="C53" s="48">
        <f>SUM(C54:C59)</f>
        <v>0</v>
      </c>
      <c r="D53" s="48">
        <f>SUM(D54:D59)</f>
        <v>0</v>
      </c>
      <c r="E53" s="48">
        <f>SUM(E54:E59)</f>
        <v>0</v>
      </c>
      <c r="F53" s="48">
        <f>SUM(F54:F59)</f>
        <v>0</v>
      </c>
      <c r="G53" s="42">
        <f t="shared" si="2"/>
        <v>0</v>
      </c>
      <c r="H53" s="29"/>
      <c r="I53" s="42">
        <f t="shared" si="4"/>
        <v>0</v>
      </c>
    </row>
    <row r="54" spans="1:9" ht="12">
      <c r="A54" s="14"/>
      <c r="B54" s="3" t="s">
        <v>108</v>
      </c>
      <c r="C54" s="47">
        <v>0</v>
      </c>
      <c r="D54" s="47">
        <v>0</v>
      </c>
      <c r="E54" s="47">
        <v>0</v>
      </c>
      <c r="F54" s="47">
        <v>0</v>
      </c>
      <c r="G54" s="42">
        <f t="shared" si="2"/>
        <v>0</v>
      </c>
      <c r="H54" s="29"/>
      <c r="I54" s="42">
        <f t="shared" si="4"/>
        <v>0</v>
      </c>
    </row>
    <row r="55" spans="1:9" ht="12">
      <c r="A55" s="14"/>
      <c r="B55" s="3" t="s">
        <v>109</v>
      </c>
      <c r="C55" s="47">
        <v>0</v>
      </c>
      <c r="D55" s="47">
        <v>0</v>
      </c>
      <c r="E55" s="47">
        <v>0</v>
      </c>
      <c r="F55" s="47">
        <v>0</v>
      </c>
      <c r="G55" s="42">
        <f t="shared" si="2"/>
        <v>0</v>
      </c>
      <c r="H55" s="29"/>
      <c r="I55" s="42">
        <f t="shared" si="4"/>
        <v>0</v>
      </c>
    </row>
    <row r="56" spans="1:9" ht="12">
      <c r="A56" s="14"/>
      <c r="B56" s="3" t="s">
        <v>110</v>
      </c>
      <c r="C56" s="47">
        <v>0</v>
      </c>
      <c r="D56" s="47">
        <v>0</v>
      </c>
      <c r="E56" s="47">
        <v>0</v>
      </c>
      <c r="F56" s="47">
        <v>0</v>
      </c>
      <c r="G56" s="42">
        <f t="shared" si="2"/>
        <v>0</v>
      </c>
      <c r="H56" s="29"/>
      <c r="I56" s="42">
        <f t="shared" si="4"/>
        <v>0</v>
      </c>
    </row>
    <row r="57" spans="1:9" ht="12">
      <c r="A57" s="14"/>
      <c r="B57" s="3" t="s">
        <v>111</v>
      </c>
      <c r="C57" s="47">
        <v>0</v>
      </c>
      <c r="D57" s="47">
        <v>0</v>
      </c>
      <c r="E57" s="47">
        <v>0</v>
      </c>
      <c r="F57" s="47">
        <v>0</v>
      </c>
      <c r="G57" s="42">
        <f t="shared" si="2"/>
        <v>0</v>
      </c>
      <c r="H57" s="29"/>
      <c r="I57" s="42">
        <f t="shared" si="4"/>
        <v>0</v>
      </c>
    </row>
    <row r="58" spans="1:9" ht="12">
      <c r="A58" s="14"/>
      <c r="B58" s="3" t="s">
        <v>112</v>
      </c>
      <c r="C58" s="47">
        <v>0</v>
      </c>
      <c r="D58" s="47">
        <v>0</v>
      </c>
      <c r="E58" s="47">
        <v>0</v>
      </c>
      <c r="F58" s="47">
        <v>0</v>
      </c>
      <c r="G58" s="42">
        <f t="shared" si="2"/>
        <v>0</v>
      </c>
      <c r="H58" s="29"/>
      <c r="I58" s="42">
        <f t="shared" si="4"/>
        <v>0</v>
      </c>
    </row>
    <row r="59" spans="1:9" ht="12">
      <c r="A59" s="14"/>
      <c r="B59" s="3" t="s">
        <v>113</v>
      </c>
      <c r="C59" s="47">
        <v>0</v>
      </c>
      <c r="D59" s="47">
        <v>0</v>
      </c>
      <c r="E59" s="47">
        <v>0</v>
      </c>
      <c r="F59" s="47">
        <v>0</v>
      </c>
      <c r="G59" s="42">
        <f t="shared" si="2"/>
        <v>0</v>
      </c>
      <c r="H59" s="29"/>
      <c r="I59" s="42">
        <f t="shared" si="4"/>
        <v>0</v>
      </c>
    </row>
    <row r="60" spans="1:9" ht="12">
      <c r="A60" s="110" t="s">
        <v>114</v>
      </c>
      <c r="B60" s="111"/>
      <c r="C60" s="48">
        <f>SUM(C61)</f>
        <v>45000000</v>
      </c>
      <c r="D60" s="48">
        <f>SUM(D61)</f>
        <v>0</v>
      </c>
      <c r="E60" s="48">
        <f>SUM(E61)</f>
        <v>540000</v>
      </c>
      <c r="F60" s="48">
        <f>SUM(F61)</f>
        <v>1235000</v>
      </c>
      <c r="G60" s="45">
        <f t="shared" si="2"/>
        <v>46775000</v>
      </c>
      <c r="H60" s="29"/>
      <c r="I60" s="45">
        <f>SUM(I61)</f>
        <v>46775000</v>
      </c>
    </row>
    <row r="61" spans="1:9" ht="12">
      <c r="A61" s="14"/>
      <c r="B61" s="3" t="s">
        <v>115</v>
      </c>
      <c r="C61" s="47">
        <v>45000000</v>
      </c>
      <c r="D61" s="47">
        <v>0</v>
      </c>
      <c r="E61" s="47">
        <v>540000</v>
      </c>
      <c r="F61" s="47">
        <v>1235000</v>
      </c>
      <c r="G61" s="42">
        <f t="shared" si="2"/>
        <v>46775000</v>
      </c>
      <c r="H61" s="29"/>
      <c r="I61" s="42">
        <f>+G61-H61</f>
        <v>46775000</v>
      </c>
    </row>
    <row r="62" spans="1:9" ht="5.25" customHeight="1">
      <c r="A62" s="9"/>
      <c r="B62" s="2"/>
      <c r="C62" s="47"/>
      <c r="D62" s="47"/>
      <c r="E62" s="47"/>
      <c r="F62" s="47"/>
      <c r="G62" s="29"/>
      <c r="H62" s="29"/>
      <c r="I62" s="29"/>
    </row>
    <row r="63" spans="1:9" ht="12">
      <c r="A63" s="110" t="s">
        <v>116</v>
      </c>
      <c r="B63" s="111"/>
      <c r="C63" s="48">
        <f>SUM(C29+C33+C43+C47+C53+C60)</f>
        <v>188456000</v>
      </c>
      <c r="D63" s="48">
        <f>SUM(D29+D33+D43+D47+D53+D60)</f>
        <v>2041000</v>
      </c>
      <c r="E63" s="48">
        <f>SUM(E29+E33+E43+E47+E53+E60)</f>
        <v>2004000</v>
      </c>
      <c r="F63" s="48">
        <f>SUM(F29+F33+F43+F47+F53+F60)</f>
        <v>4133000</v>
      </c>
      <c r="G63" s="45">
        <f>SUM(C63+D63+E63+F63)</f>
        <v>196634000</v>
      </c>
      <c r="H63" s="45">
        <f>SUM(H29:H61)</f>
        <v>6500000</v>
      </c>
      <c r="I63" s="45">
        <f>+G63-H63</f>
        <v>190134000</v>
      </c>
    </row>
    <row r="64" spans="1:9" ht="5.25" customHeight="1">
      <c r="A64" s="14"/>
      <c r="B64" s="19"/>
      <c r="C64" s="47"/>
      <c r="D64" s="47"/>
      <c r="E64" s="47"/>
      <c r="F64" s="47"/>
      <c r="G64" s="29"/>
      <c r="H64" s="29"/>
      <c r="I64" s="29"/>
    </row>
    <row r="65" spans="1:9" ht="12">
      <c r="A65" s="110" t="s">
        <v>117</v>
      </c>
      <c r="B65" s="111"/>
      <c r="C65" s="48">
        <f>SUM(C25-C63)</f>
        <v>4907650</v>
      </c>
      <c r="D65" s="48">
        <f>SUM(D25-D63)</f>
        <v>130800</v>
      </c>
      <c r="E65" s="48">
        <f>SUM(E25-E63)</f>
        <v>76000</v>
      </c>
      <c r="F65" s="48">
        <f>SUM(F25-F63)</f>
        <v>75740</v>
      </c>
      <c r="G65" s="45">
        <f>SUM(C65+D65+E65+F65)</f>
        <v>5190190</v>
      </c>
      <c r="H65" s="45">
        <f>+H25-H63</f>
        <v>0</v>
      </c>
      <c r="I65" s="45">
        <f>+I25-I63</f>
        <v>5190190</v>
      </c>
    </row>
    <row r="66" spans="1:9" ht="3.75" customHeight="1">
      <c r="A66" s="17"/>
      <c r="B66" s="18"/>
      <c r="C66" s="49"/>
      <c r="D66" s="49"/>
      <c r="E66" s="30"/>
      <c r="F66" s="30"/>
      <c r="G66" s="30"/>
      <c r="H66" s="30"/>
      <c r="I66" s="30"/>
    </row>
    <row r="67" ht="3" customHeight="1">
      <c r="C67" s="93"/>
    </row>
    <row r="68" spans="2:3" ht="12">
      <c r="B68" s="94" t="s">
        <v>178</v>
      </c>
      <c r="C68" s="95">
        <v>1200000</v>
      </c>
    </row>
    <row r="69" spans="2:3" ht="12">
      <c r="B69" s="94" t="s">
        <v>179</v>
      </c>
      <c r="C69" s="95">
        <v>1500000</v>
      </c>
    </row>
    <row r="70" spans="2:3" ht="12">
      <c r="B70" s="94" t="s">
        <v>180</v>
      </c>
      <c r="C70" s="95">
        <v>3800000</v>
      </c>
    </row>
    <row r="71" spans="2:3" ht="12">
      <c r="B71" s="94" t="s">
        <v>181</v>
      </c>
      <c r="C71" s="95">
        <v>20560000</v>
      </c>
    </row>
    <row r="72" spans="2:3" ht="12">
      <c r="B72" s="94"/>
      <c r="C72" s="95">
        <f>SUM(C68:C71)</f>
        <v>27060000</v>
      </c>
    </row>
    <row r="73" ht="12">
      <c r="C73" s="93"/>
    </row>
  </sheetData>
  <sheetProtection/>
  <mergeCells count="19">
    <mergeCell ref="A18:B18"/>
    <mergeCell ref="G1:G2"/>
    <mergeCell ref="H1:H2"/>
    <mergeCell ref="I1:I2"/>
    <mergeCell ref="A63:B63"/>
    <mergeCell ref="A1:B1"/>
    <mergeCell ref="A2:B2"/>
    <mergeCell ref="A4:B4"/>
    <mergeCell ref="A6:B6"/>
    <mergeCell ref="A33:B33"/>
    <mergeCell ref="A25:B25"/>
    <mergeCell ref="A27:B27"/>
    <mergeCell ref="A29:B29"/>
    <mergeCell ref="A15:B15"/>
    <mergeCell ref="A65:B65"/>
    <mergeCell ref="A53:B53"/>
    <mergeCell ref="A43:B43"/>
    <mergeCell ref="A47:B47"/>
    <mergeCell ref="A60:B60"/>
  </mergeCells>
  <printOptions/>
  <pageMargins left="0.7" right="0.7" top="0.75" bottom="0.75" header="0.3" footer="0.3"/>
  <pageSetup fitToHeight="1" fitToWidth="1" horizontalDpi="600" verticalDpi="600" orientation="landscape" scale="55" r:id="rId1"/>
  <ignoredErrors>
    <ignoredError sqref="H17" formulaRange="1"/>
    <ignoredError sqref="I15 I18 I33 I43 I47 I6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1">
      <selection activeCell="A37" sqref="A37"/>
    </sheetView>
  </sheetViews>
  <sheetFormatPr defaultColWidth="11.421875" defaultRowHeight="15"/>
  <cols>
    <col min="1" max="1" width="64.140625" style="4" bestFit="1" customWidth="1"/>
    <col min="2" max="9" width="12.7109375" style="4" customWidth="1"/>
    <col min="10" max="11" width="14.7109375" style="4" customWidth="1"/>
    <col min="12" max="12" width="14.7109375" style="1" customWidth="1"/>
    <col min="13" max="16384" width="11.421875" style="1" customWidth="1"/>
  </cols>
  <sheetData>
    <row r="1" spans="1:12" ht="24" customHeight="1">
      <c r="A1" s="25" t="s">
        <v>0</v>
      </c>
      <c r="B1" s="120" t="s">
        <v>60</v>
      </c>
      <c r="C1" s="121"/>
      <c r="D1" s="120" t="s">
        <v>61</v>
      </c>
      <c r="E1" s="121"/>
      <c r="F1" s="120" t="s">
        <v>62</v>
      </c>
      <c r="G1" s="121"/>
      <c r="H1" s="122" t="s">
        <v>151</v>
      </c>
      <c r="I1" s="122"/>
      <c r="J1" s="118" t="s">
        <v>182</v>
      </c>
      <c r="K1" s="118" t="s">
        <v>183</v>
      </c>
      <c r="L1" s="118" t="s">
        <v>184</v>
      </c>
    </row>
    <row r="2" spans="1:12" ht="15">
      <c r="A2" s="26" t="s">
        <v>1</v>
      </c>
      <c r="B2" s="27">
        <v>2014</v>
      </c>
      <c r="C2" s="87">
        <v>2013</v>
      </c>
      <c r="D2" s="24">
        <v>2014</v>
      </c>
      <c r="E2" s="86">
        <v>2013</v>
      </c>
      <c r="F2" s="24">
        <v>2014</v>
      </c>
      <c r="G2" s="86">
        <v>2013</v>
      </c>
      <c r="H2" s="86">
        <v>2014</v>
      </c>
      <c r="I2" s="86">
        <v>2013</v>
      </c>
      <c r="J2" s="119"/>
      <c r="K2" s="119"/>
      <c r="L2" s="119"/>
    </row>
    <row r="3" spans="1:12" s="6" customFormat="1" ht="15">
      <c r="A3" s="37"/>
      <c r="B3" s="38"/>
      <c r="C3" s="38"/>
      <c r="D3" s="38"/>
      <c r="E3" s="38"/>
      <c r="F3" s="38"/>
      <c r="G3" s="38"/>
      <c r="H3" s="38"/>
      <c r="I3" s="38"/>
      <c r="J3" s="39"/>
      <c r="K3" s="39"/>
      <c r="L3" s="89"/>
    </row>
    <row r="4" spans="1:12" ht="15">
      <c r="A4" s="8" t="s">
        <v>2</v>
      </c>
      <c r="B4" s="40"/>
      <c r="C4" s="40"/>
      <c r="D4" s="29"/>
      <c r="E4" s="29"/>
      <c r="F4" s="29"/>
      <c r="G4" s="29"/>
      <c r="H4" s="29"/>
      <c r="I4" s="29"/>
      <c r="J4" s="29"/>
      <c r="K4" s="29"/>
      <c r="L4" s="90"/>
    </row>
    <row r="5" spans="1:12" ht="15">
      <c r="A5" s="9"/>
      <c r="B5" s="41"/>
      <c r="C5" s="41"/>
      <c r="D5" s="42"/>
      <c r="E5" s="42"/>
      <c r="F5" s="42"/>
      <c r="G5" s="42"/>
      <c r="H5" s="42"/>
      <c r="I5" s="42"/>
      <c r="J5" s="29"/>
      <c r="K5" s="29"/>
      <c r="L5" s="90"/>
    </row>
    <row r="6" spans="1:12" ht="15">
      <c r="A6" s="8" t="s">
        <v>4</v>
      </c>
      <c r="B6" s="43"/>
      <c r="C6" s="43"/>
      <c r="D6" s="42"/>
      <c r="E6" s="42"/>
      <c r="F6" s="42"/>
      <c r="G6" s="42"/>
      <c r="H6" s="42"/>
      <c r="I6" s="42"/>
      <c r="J6" s="29"/>
      <c r="K6" s="29"/>
      <c r="L6" s="90"/>
    </row>
    <row r="7" spans="1:12" ht="15">
      <c r="A7" s="10" t="s">
        <v>6</v>
      </c>
      <c r="B7" s="44">
        <v>5865000</v>
      </c>
      <c r="C7" s="44">
        <v>6854200</v>
      </c>
      <c r="D7" s="44">
        <v>1254000</v>
      </c>
      <c r="E7" s="44">
        <v>1345600</v>
      </c>
      <c r="F7" s="44">
        <v>879000</v>
      </c>
      <c r="G7" s="44">
        <v>1325000</v>
      </c>
      <c r="H7" s="44">
        <v>2890100</v>
      </c>
      <c r="I7" s="44">
        <v>2678000</v>
      </c>
      <c r="J7" s="42">
        <f>+B7+D7+F7+H7</f>
        <v>10888100</v>
      </c>
      <c r="K7" s="42">
        <v>0</v>
      </c>
      <c r="L7" s="42">
        <f>+J7-K7</f>
        <v>10888100</v>
      </c>
    </row>
    <row r="8" spans="1:12" ht="15">
      <c r="A8" s="10" t="s">
        <v>8</v>
      </c>
      <c r="B8" s="44">
        <v>1984500</v>
      </c>
      <c r="C8" s="44">
        <v>1626350</v>
      </c>
      <c r="D8" s="44">
        <v>326000</v>
      </c>
      <c r="E8" s="44">
        <v>289000</v>
      </c>
      <c r="F8" s="44">
        <v>422000</v>
      </c>
      <c r="G8" s="44">
        <v>284000</v>
      </c>
      <c r="H8" s="44">
        <v>685000</v>
      </c>
      <c r="I8" s="44">
        <v>1744760</v>
      </c>
      <c r="J8" s="42">
        <f aca="true" t="shared" si="0" ref="J8:J14">+B8+D8+F8+H8</f>
        <v>3417500</v>
      </c>
      <c r="K8" s="42">
        <v>0</v>
      </c>
      <c r="L8" s="42">
        <f aca="true" t="shared" si="1" ref="L8:L14">+J8-K8</f>
        <v>3417500</v>
      </c>
    </row>
    <row r="9" spans="1:12" ht="15">
      <c r="A9" s="10" t="s">
        <v>10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2">
        <f t="shared" si="0"/>
        <v>0</v>
      </c>
      <c r="K9" s="42">
        <v>0</v>
      </c>
      <c r="L9" s="42">
        <f t="shared" si="1"/>
        <v>0</v>
      </c>
    </row>
    <row r="10" spans="1:12" ht="15">
      <c r="A10" s="10" t="s">
        <v>12</v>
      </c>
      <c r="B10" s="44">
        <v>650000</v>
      </c>
      <c r="C10" s="44">
        <v>1452000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2">
        <f t="shared" si="0"/>
        <v>650000</v>
      </c>
      <c r="K10" s="42">
        <v>0</v>
      </c>
      <c r="L10" s="42">
        <f t="shared" si="1"/>
        <v>650000</v>
      </c>
    </row>
    <row r="11" spans="1:12" ht="15">
      <c r="A11" s="10" t="s">
        <v>14</v>
      </c>
      <c r="B11" s="44">
        <v>486000</v>
      </c>
      <c r="C11" s="44">
        <v>350000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2">
        <f t="shared" si="0"/>
        <v>486000</v>
      </c>
      <c r="K11" s="42">
        <v>0</v>
      </c>
      <c r="L11" s="42">
        <f t="shared" si="1"/>
        <v>486000</v>
      </c>
    </row>
    <row r="12" spans="1:12" ht="15">
      <c r="A12" s="10" t="s">
        <v>16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2">
        <f t="shared" si="0"/>
        <v>0</v>
      </c>
      <c r="K12" s="42">
        <v>0</v>
      </c>
      <c r="L12" s="42">
        <f t="shared" si="1"/>
        <v>0</v>
      </c>
    </row>
    <row r="13" spans="1:12" ht="15">
      <c r="A13" s="10" t="s">
        <v>18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2">
        <f t="shared" si="0"/>
        <v>0</v>
      </c>
      <c r="K13" s="42">
        <v>0</v>
      </c>
      <c r="L13" s="42">
        <f t="shared" si="1"/>
        <v>0</v>
      </c>
    </row>
    <row r="14" spans="1:12" ht="15">
      <c r="A14" s="8" t="s">
        <v>21</v>
      </c>
      <c r="B14" s="43">
        <f>SUM(B7:B13)</f>
        <v>8985500</v>
      </c>
      <c r="C14" s="43">
        <f>SUM(C7:C13)</f>
        <v>10282550</v>
      </c>
      <c r="D14" s="43">
        <f>SUM(D7:D13)</f>
        <v>1580000</v>
      </c>
      <c r="E14" s="43">
        <f>SUM(E7:E13)</f>
        <v>1634600</v>
      </c>
      <c r="F14" s="43">
        <f>SUM(F7:F13)</f>
        <v>1301000</v>
      </c>
      <c r="G14" s="43">
        <f>SUM(G7:G13)</f>
        <v>1609000</v>
      </c>
      <c r="H14" s="43">
        <f>SUM(H7:H13)</f>
        <v>3575100</v>
      </c>
      <c r="I14" s="43">
        <f>SUM(I7:I13)</f>
        <v>4422760</v>
      </c>
      <c r="J14" s="45">
        <f t="shared" si="0"/>
        <v>15441600</v>
      </c>
      <c r="K14" s="45">
        <v>0</v>
      </c>
      <c r="L14" s="45">
        <f t="shared" si="1"/>
        <v>15441600</v>
      </c>
    </row>
    <row r="15" spans="1:12" ht="15">
      <c r="A15" s="9"/>
      <c r="B15" s="44"/>
      <c r="C15" s="44"/>
      <c r="D15" s="44"/>
      <c r="E15" s="44"/>
      <c r="F15" s="44"/>
      <c r="G15" s="44"/>
      <c r="H15" s="44"/>
      <c r="I15" s="44"/>
      <c r="J15" s="29"/>
      <c r="K15" s="42"/>
      <c r="L15" s="42"/>
    </row>
    <row r="16" spans="1:12" ht="15">
      <c r="A16" s="8" t="s">
        <v>23</v>
      </c>
      <c r="B16" s="43"/>
      <c r="C16" s="43"/>
      <c r="D16" s="43"/>
      <c r="E16" s="43"/>
      <c r="F16" s="43"/>
      <c r="G16" s="43"/>
      <c r="H16" s="43"/>
      <c r="I16" s="43"/>
      <c r="J16" s="29"/>
      <c r="K16" s="42"/>
      <c r="L16" s="42"/>
    </row>
    <row r="17" spans="1:12" ht="15">
      <c r="A17" s="10" t="s">
        <v>25</v>
      </c>
      <c r="B17" s="44">
        <v>10000000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2">
        <f aca="true" t="shared" si="2" ref="J17:J26">+B17+D17+F17+H17</f>
        <v>10000000</v>
      </c>
      <c r="K17" s="42">
        <v>0</v>
      </c>
      <c r="L17" s="42">
        <f aca="true" t="shared" si="3" ref="L17:L26">+J17-K17</f>
        <v>10000000</v>
      </c>
    </row>
    <row r="18" spans="1:12" ht="15">
      <c r="A18" s="10" t="s">
        <v>27</v>
      </c>
      <c r="B18" s="44">
        <v>1458000</v>
      </c>
      <c r="C18" s="44">
        <v>546300</v>
      </c>
      <c r="D18" s="44">
        <v>215000</v>
      </c>
      <c r="E18" s="44">
        <v>185000</v>
      </c>
      <c r="F18" s="44">
        <v>225000</v>
      </c>
      <c r="G18" s="44">
        <v>345000</v>
      </c>
      <c r="H18" s="44">
        <v>645000</v>
      </c>
      <c r="I18" s="44">
        <v>542000</v>
      </c>
      <c r="J18" s="42">
        <f t="shared" si="2"/>
        <v>2543000</v>
      </c>
      <c r="K18" s="42">
        <v>0</v>
      </c>
      <c r="L18" s="42">
        <f t="shared" si="3"/>
        <v>2543000</v>
      </c>
    </row>
    <row r="19" spans="1:12" ht="15">
      <c r="A19" s="10" t="s">
        <v>29</v>
      </c>
      <c r="B19" s="44">
        <v>9241000</v>
      </c>
      <c r="C19" s="44">
        <v>14585000</v>
      </c>
      <c r="D19" s="44">
        <v>2458000</v>
      </c>
      <c r="E19" s="44">
        <v>2145000</v>
      </c>
      <c r="F19" s="44">
        <v>1345200</v>
      </c>
      <c r="G19" s="44">
        <v>1210000</v>
      </c>
      <c r="H19" s="44">
        <v>6875000</v>
      </c>
      <c r="I19" s="44">
        <v>6690000</v>
      </c>
      <c r="J19" s="42">
        <f t="shared" si="2"/>
        <v>19919200</v>
      </c>
      <c r="K19" s="42">
        <v>0</v>
      </c>
      <c r="L19" s="42">
        <f t="shared" si="3"/>
        <v>19919200</v>
      </c>
    </row>
    <row r="20" spans="1:12" ht="15">
      <c r="A20" s="10" t="s">
        <v>32</v>
      </c>
      <c r="B20" s="44">
        <v>5596000</v>
      </c>
      <c r="C20" s="44">
        <v>5200000</v>
      </c>
      <c r="D20" s="44">
        <v>687500</v>
      </c>
      <c r="E20" s="44">
        <v>568000</v>
      </c>
      <c r="F20" s="44">
        <v>487000</v>
      </c>
      <c r="G20" s="44">
        <v>239500</v>
      </c>
      <c r="H20" s="44">
        <v>2152000</v>
      </c>
      <c r="I20" s="44">
        <v>1985600</v>
      </c>
      <c r="J20" s="42">
        <f t="shared" si="2"/>
        <v>8922500</v>
      </c>
      <c r="K20" s="42">
        <v>0</v>
      </c>
      <c r="L20" s="42">
        <f t="shared" si="3"/>
        <v>8922500</v>
      </c>
    </row>
    <row r="21" spans="1:12" ht="15">
      <c r="A21" s="10" t="s">
        <v>34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2">
        <f t="shared" si="2"/>
        <v>0</v>
      </c>
      <c r="K21" s="42">
        <v>0</v>
      </c>
      <c r="L21" s="42">
        <f t="shared" si="3"/>
        <v>0</v>
      </c>
    </row>
    <row r="22" spans="1:12" ht="15">
      <c r="A22" s="10" t="s">
        <v>36</v>
      </c>
      <c r="B22" s="44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2">
        <f t="shared" si="2"/>
        <v>0</v>
      </c>
      <c r="K22" s="42">
        <v>0</v>
      </c>
      <c r="L22" s="42">
        <f t="shared" si="3"/>
        <v>0</v>
      </c>
    </row>
    <row r="23" spans="1:12" ht="15">
      <c r="A23" s="10" t="s">
        <v>37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2">
        <f t="shared" si="2"/>
        <v>0</v>
      </c>
      <c r="K23" s="42">
        <v>0</v>
      </c>
      <c r="L23" s="42">
        <f t="shared" si="3"/>
        <v>0</v>
      </c>
    </row>
    <row r="24" spans="1:12" ht="15">
      <c r="A24" s="10" t="s">
        <v>39</v>
      </c>
      <c r="B24" s="44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2">
        <f t="shared" si="2"/>
        <v>0</v>
      </c>
      <c r="K24" s="42">
        <v>0</v>
      </c>
      <c r="L24" s="42">
        <f t="shared" si="3"/>
        <v>0</v>
      </c>
    </row>
    <row r="25" spans="1:12" ht="15">
      <c r="A25" s="10" t="s">
        <v>41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2">
        <f t="shared" si="2"/>
        <v>0</v>
      </c>
      <c r="K25" s="42">
        <v>0</v>
      </c>
      <c r="L25" s="42">
        <f t="shared" si="3"/>
        <v>0</v>
      </c>
    </row>
    <row r="26" spans="1:12" ht="15">
      <c r="A26" s="8" t="s">
        <v>44</v>
      </c>
      <c r="B26" s="43">
        <f>SUM(B17:B25)</f>
        <v>26295000</v>
      </c>
      <c r="C26" s="43">
        <f>SUM(C17:C25)</f>
        <v>20331300</v>
      </c>
      <c r="D26" s="43">
        <f>SUM(D17:D25)</f>
        <v>3360500</v>
      </c>
      <c r="E26" s="43">
        <f>SUM(E17:E25)</f>
        <v>2898000</v>
      </c>
      <c r="F26" s="43">
        <f>SUM(F17:F25)</f>
        <v>2057200</v>
      </c>
      <c r="G26" s="43">
        <f>SUM(G17:G25)</f>
        <v>1794500</v>
      </c>
      <c r="H26" s="43">
        <f>SUM(H17:H25)</f>
        <v>9672000</v>
      </c>
      <c r="I26" s="43">
        <f>SUM(I17:I25)</f>
        <v>9217600</v>
      </c>
      <c r="J26" s="45">
        <f t="shared" si="2"/>
        <v>41384700</v>
      </c>
      <c r="K26" s="45">
        <v>0</v>
      </c>
      <c r="L26" s="45">
        <f t="shared" si="3"/>
        <v>41384700</v>
      </c>
    </row>
    <row r="27" spans="1:12" ht="15">
      <c r="A27" s="10"/>
      <c r="B27" s="44"/>
      <c r="C27" s="44"/>
      <c r="D27" s="44"/>
      <c r="E27" s="44"/>
      <c r="F27" s="44"/>
      <c r="G27" s="44"/>
      <c r="H27" s="44"/>
      <c r="I27" s="44"/>
      <c r="J27" s="29"/>
      <c r="K27" s="42"/>
      <c r="L27" s="42"/>
    </row>
    <row r="28" spans="1:12" ht="15">
      <c r="A28" s="8" t="s">
        <v>47</v>
      </c>
      <c r="B28" s="43">
        <f>SUM(B14+B26)</f>
        <v>35280500</v>
      </c>
      <c r="C28" s="43">
        <f>SUM(C14+C26)</f>
        <v>30613850</v>
      </c>
      <c r="D28" s="43">
        <f>SUM(D14+D26)</f>
        <v>4940500</v>
      </c>
      <c r="E28" s="43">
        <f>SUM(E14+E26)</f>
        <v>4532600</v>
      </c>
      <c r="F28" s="43">
        <f>SUM(F14+F26)</f>
        <v>3358200</v>
      </c>
      <c r="G28" s="43">
        <f>SUM(G14+G26)</f>
        <v>3403500</v>
      </c>
      <c r="H28" s="43">
        <f>SUM(H14+H26)</f>
        <v>13247100</v>
      </c>
      <c r="I28" s="43">
        <f>SUM(I14+I26)</f>
        <v>13640360</v>
      </c>
      <c r="J28" s="45">
        <f>+B28+D28+F28+H28</f>
        <v>56826300</v>
      </c>
      <c r="K28" s="45">
        <v>0</v>
      </c>
      <c r="L28" s="45">
        <f>+J28-K28</f>
        <v>56826300</v>
      </c>
    </row>
    <row r="29" spans="1:12" ht="15">
      <c r="A29" s="11"/>
      <c r="B29" s="44"/>
      <c r="C29" s="44"/>
      <c r="D29" s="44"/>
      <c r="E29" s="44"/>
      <c r="F29" s="44"/>
      <c r="G29" s="44"/>
      <c r="H29" s="44"/>
      <c r="I29" s="44"/>
      <c r="J29" s="29"/>
      <c r="K29" s="42"/>
      <c r="L29" s="42"/>
    </row>
    <row r="30" spans="1:12" ht="15">
      <c r="A30" s="8" t="s">
        <v>3</v>
      </c>
      <c r="B30" s="44"/>
      <c r="C30" s="44"/>
      <c r="D30" s="44"/>
      <c r="E30" s="44"/>
      <c r="F30" s="44"/>
      <c r="G30" s="44"/>
      <c r="H30" s="44"/>
      <c r="I30" s="44"/>
      <c r="J30" s="29"/>
      <c r="K30" s="42"/>
      <c r="L30" s="42"/>
    </row>
    <row r="31" spans="1:12" ht="15">
      <c r="A31" s="9"/>
      <c r="B31" s="44"/>
      <c r="C31" s="44"/>
      <c r="D31" s="44"/>
      <c r="E31" s="44"/>
      <c r="F31" s="44"/>
      <c r="G31" s="44"/>
      <c r="H31" s="44"/>
      <c r="I31" s="44"/>
      <c r="J31" s="29"/>
      <c r="K31" s="42"/>
      <c r="L31" s="42"/>
    </row>
    <row r="32" spans="1:12" ht="15">
      <c r="A32" s="8" t="s">
        <v>5</v>
      </c>
      <c r="B32" s="44"/>
      <c r="C32" s="44"/>
      <c r="D32" s="44"/>
      <c r="E32" s="44"/>
      <c r="F32" s="44"/>
      <c r="G32" s="44"/>
      <c r="H32" s="44"/>
      <c r="I32" s="44"/>
      <c r="J32" s="29"/>
      <c r="K32" s="42"/>
      <c r="L32" s="42"/>
    </row>
    <row r="33" spans="1:12" ht="15">
      <c r="A33" s="10" t="s">
        <v>7</v>
      </c>
      <c r="B33" s="44">
        <v>1252000</v>
      </c>
      <c r="C33" s="44">
        <v>1845000</v>
      </c>
      <c r="D33" s="44">
        <v>987600</v>
      </c>
      <c r="E33" s="44">
        <v>806200</v>
      </c>
      <c r="F33" s="44">
        <v>500000</v>
      </c>
      <c r="G33" s="44">
        <v>650000</v>
      </c>
      <c r="H33" s="44">
        <v>985000</v>
      </c>
      <c r="I33" s="44">
        <v>1064000</v>
      </c>
      <c r="J33" s="42">
        <f aca="true" t="shared" si="4" ref="J33:J41">+B33+D33+F33+H33</f>
        <v>3724600</v>
      </c>
      <c r="K33" s="42">
        <v>0</v>
      </c>
      <c r="L33" s="42">
        <f aca="true" t="shared" si="5" ref="L33:L41">+J33-K33</f>
        <v>3724600</v>
      </c>
    </row>
    <row r="34" spans="1:12" ht="15">
      <c r="A34" s="10" t="s">
        <v>9</v>
      </c>
      <c r="B34" s="44">
        <v>897000</v>
      </c>
      <c r="C34" s="44">
        <v>1005000</v>
      </c>
      <c r="D34" s="44">
        <v>245700</v>
      </c>
      <c r="E34" s="44">
        <v>550000</v>
      </c>
      <c r="F34" s="44">
        <v>421000</v>
      </c>
      <c r="G34" s="44">
        <v>552300</v>
      </c>
      <c r="H34" s="44">
        <v>853000</v>
      </c>
      <c r="I34" s="44">
        <v>985000</v>
      </c>
      <c r="J34" s="42">
        <f t="shared" si="4"/>
        <v>2416700</v>
      </c>
      <c r="K34" s="42">
        <v>0</v>
      </c>
      <c r="L34" s="42">
        <f t="shared" si="5"/>
        <v>2416700</v>
      </c>
    </row>
    <row r="35" spans="1:12" ht="15">
      <c r="A35" s="10" t="s">
        <v>11</v>
      </c>
      <c r="B35" s="44">
        <v>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2">
        <f t="shared" si="4"/>
        <v>0</v>
      </c>
      <c r="K35" s="42">
        <v>0</v>
      </c>
      <c r="L35" s="42">
        <f t="shared" si="5"/>
        <v>0</v>
      </c>
    </row>
    <row r="36" spans="1:12" ht="15">
      <c r="A36" s="10" t="s">
        <v>13</v>
      </c>
      <c r="B36" s="44">
        <v>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2">
        <f t="shared" si="4"/>
        <v>0</v>
      </c>
      <c r="K36" s="42">
        <v>0</v>
      </c>
      <c r="L36" s="42">
        <f t="shared" si="5"/>
        <v>0</v>
      </c>
    </row>
    <row r="37" spans="1:12" ht="15">
      <c r="A37" s="10" t="s">
        <v>15</v>
      </c>
      <c r="B37" s="44">
        <v>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2">
        <f t="shared" si="4"/>
        <v>0</v>
      </c>
      <c r="K37" s="42">
        <v>0</v>
      </c>
      <c r="L37" s="42">
        <f t="shared" si="5"/>
        <v>0</v>
      </c>
    </row>
    <row r="38" spans="1:12" ht="15">
      <c r="A38" s="10" t="s">
        <v>17</v>
      </c>
      <c r="B38" s="44">
        <v>0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2">
        <f t="shared" si="4"/>
        <v>0</v>
      </c>
      <c r="K38" s="42">
        <v>0</v>
      </c>
      <c r="L38" s="42">
        <f t="shared" si="5"/>
        <v>0</v>
      </c>
    </row>
    <row r="39" spans="1:12" ht="15">
      <c r="A39" s="10" t="s">
        <v>19</v>
      </c>
      <c r="B39" s="44">
        <v>0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2">
        <f t="shared" si="4"/>
        <v>0</v>
      </c>
      <c r="K39" s="42">
        <v>0</v>
      </c>
      <c r="L39" s="42">
        <f t="shared" si="5"/>
        <v>0</v>
      </c>
    </row>
    <row r="40" spans="1:12" ht="15">
      <c r="A40" s="10" t="s">
        <v>20</v>
      </c>
      <c r="B40" s="44">
        <v>0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2">
        <f t="shared" si="4"/>
        <v>0</v>
      </c>
      <c r="K40" s="42">
        <v>0</v>
      </c>
      <c r="L40" s="42">
        <f t="shared" si="5"/>
        <v>0</v>
      </c>
    </row>
    <row r="41" spans="1:12" ht="15">
      <c r="A41" s="8" t="s">
        <v>22</v>
      </c>
      <c r="B41" s="43">
        <f>SUM(B33:B40)</f>
        <v>2149000</v>
      </c>
      <c r="C41" s="43">
        <f>SUM(C33:C40)</f>
        <v>2850000</v>
      </c>
      <c r="D41" s="43">
        <f>SUM(D33:D40)</f>
        <v>1233300</v>
      </c>
      <c r="E41" s="43">
        <f>SUM(E33:E40)</f>
        <v>1356200</v>
      </c>
      <c r="F41" s="43">
        <f>SUM(F33:F40)</f>
        <v>921000</v>
      </c>
      <c r="G41" s="43">
        <f>SUM(G33:G40)</f>
        <v>1202300</v>
      </c>
      <c r="H41" s="43">
        <f>SUM(H33:H40)</f>
        <v>1838000</v>
      </c>
      <c r="I41" s="43">
        <f>SUM(I33:I40)</f>
        <v>2049000</v>
      </c>
      <c r="J41" s="45">
        <f t="shared" si="4"/>
        <v>6141300</v>
      </c>
      <c r="K41" s="45">
        <v>0</v>
      </c>
      <c r="L41" s="45">
        <f t="shared" si="5"/>
        <v>6141300</v>
      </c>
    </row>
    <row r="42" spans="1:12" ht="15">
      <c r="A42" s="10"/>
      <c r="B42" s="42"/>
      <c r="C42" s="42"/>
      <c r="D42" s="42"/>
      <c r="E42" s="42"/>
      <c r="F42" s="42"/>
      <c r="G42" s="42"/>
      <c r="H42" s="42"/>
      <c r="I42" s="42"/>
      <c r="J42" s="29"/>
      <c r="K42" s="42"/>
      <c r="L42" s="42"/>
    </row>
    <row r="43" spans="1:12" ht="15">
      <c r="A43" s="8" t="s">
        <v>24</v>
      </c>
      <c r="B43" s="42"/>
      <c r="C43" s="42"/>
      <c r="D43" s="42"/>
      <c r="E43" s="42"/>
      <c r="F43" s="42"/>
      <c r="G43" s="42"/>
      <c r="H43" s="42"/>
      <c r="I43" s="42"/>
      <c r="J43" s="29"/>
      <c r="K43" s="42"/>
      <c r="L43" s="42"/>
    </row>
    <row r="44" spans="1:12" ht="15">
      <c r="A44" s="10" t="s">
        <v>26</v>
      </c>
      <c r="B44" s="42">
        <v>0</v>
      </c>
      <c r="C44" s="42">
        <v>0</v>
      </c>
      <c r="D44" s="42">
        <v>400000</v>
      </c>
      <c r="E44" s="42">
        <v>0</v>
      </c>
      <c r="F44" s="42">
        <v>600000</v>
      </c>
      <c r="G44" s="42">
        <v>440000</v>
      </c>
      <c r="H44" s="42">
        <v>387000</v>
      </c>
      <c r="I44" s="42">
        <v>645000</v>
      </c>
      <c r="J44" s="42">
        <f aca="true" t="shared" si="6" ref="J44:J50">+B44+D44+F44+H44</f>
        <v>1387000</v>
      </c>
      <c r="K44" s="42">
        <v>0</v>
      </c>
      <c r="L44" s="42">
        <f aca="true" t="shared" si="7" ref="L44:L50">+J44-K44</f>
        <v>1387000</v>
      </c>
    </row>
    <row r="45" spans="1:12" ht="15">
      <c r="A45" s="10" t="s">
        <v>28</v>
      </c>
      <c r="B45" s="42">
        <v>0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f t="shared" si="6"/>
        <v>0</v>
      </c>
      <c r="K45" s="42">
        <v>0</v>
      </c>
      <c r="L45" s="42">
        <f t="shared" si="7"/>
        <v>0</v>
      </c>
    </row>
    <row r="46" spans="1:12" ht="15">
      <c r="A46" s="10" t="s">
        <v>30</v>
      </c>
      <c r="B46" s="42">
        <v>2510000</v>
      </c>
      <c r="C46" s="42">
        <v>2050000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f t="shared" si="6"/>
        <v>2510000</v>
      </c>
      <c r="K46" s="42">
        <v>0</v>
      </c>
      <c r="L46" s="42">
        <f t="shared" si="7"/>
        <v>2510000</v>
      </c>
    </row>
    <row r="47" spans="1:12" ht="15">
      <c r="A47" s="10" t="s">
        <v>31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f t="shared" si="6"/>
        <v>0</v>
      </c>
      <c r="K47" s="42">
        <v>0</v>
      </c>
      <c r="L47" s="42">
        <f t="shared" si="7"/>
        <v>0</v>
      </c>
    </row>
    <row r="48" spans="1:12" ht="15">
      <c r="A48" s="10" t="s">
        <v>33</v>
      </c>
      <c r="B48" s="42">
        <v>0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f t="shared" si="6"/>
        <v>0</v>
      </c>
      <c r="K48" s="42">
        <v>0</v>
      </c>
      <c r="L48" s="42">
        <f t="shared" si="7"/>
        <v>0</v>
      </c>
    </row>
    <row r="49" spans="1:12" ht="15">
      <c r="A49" s="10" t="s">
        <v>35</v>
      </c>
      <c r="B49" s="42">
        <v>0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f t="shared" si="6"/>
        <v>0</v>
      </c>
      <c r="K49" s="42">
        <v>0</v>
      </c>
      <c r="L49" s="42">
        <f t="shared" si="7"/>
        <v>0</v>
      </c>
    </row>
    <row r="50" spans="1:12" ht="15">
      <c r="A50" s="8" t="s">
        <v>38</v>
      </c>
      <c r="B50" s="45">
        <f>SUM(B44:B49)</f>
        <v>2510000</v>
      </c>
      <c r="C50" s="45">
        <f>SUM(C44:C49)</f>
        <v>2050000</v>
      </c>
      <c r="D50" s="45">
        <f>SUM(D44:D49)</f>
        <v>400000</v>
      </c>
      <c r="E50" s="45">
        <f>SUM(E44:E49)</f>
        <v>0</v>
      </c>
      <c r="F50" s="45">
        <f>SUM(F44:F49)</f>
        <v>600000</v>
      </c>
      <c r="G50" s="45">
        <f>SUM(G44:G49)</f>
        <v>440000</v>
      </c>
      <c r="H50" s="45">
        <f>SUM(H44:H49)</f>
        <v>387000</v>
      </c>
      <c r="I50" s="45">
        <f>SUM(I44:I49)</f>
        <v>645000</v>
      </c>
      <c r="J50" s="45">
        <f t="shared" si="6"/>
        <v>3897000</v>
      </c>
      <c r="K50" s="45">
        <v>0</v>
      </c>
      <c r="L50" s="45">
        <f t="shared" si="7"/>
        <v>3897000</v>
      </c>
    </row>
    <row r="51" spans="1:12" ht="15">
      <c r="A51" s="10"/>
      <c r="B51" s="42"/>
      <c r="C51" s="42"/>
      <c r="D51" s="42"/>
      <c r="E51" s="42"/>
      <c r="F51" s="42"/>
      <c r="G51" s="42"/>
      <c r="H51" s="42"/>
      <c r="I51" s="42"/>
      <c r="J51" s="29"/>
      <c r="K51" s="42"/>
      <c r="L51" s="42"/>
    </row>
    <row r="52" spans="1:12" ht="15">
      <c r="A52" s="8" t="s">
        <v>40</v>
      </c>
      <c r="B52" s="45">
        <f>SUM(B41+B50)</f>
        <v>4659000</v>
      </c>
      <c r="C52" s="45">
        <f>SUM(C41+C50)</f>
        <v>4900000</v>
      </c>
      <c r="D52" s="45">
        <f>SUM(D41+D50)</f>
        <v>1633300</v>
      </c>
      <c r="E52" s="45">
        <f>SUM(E41+E50)</f>
        <v>1356200</v>
      </c>
      <c r="F52" s="45">
        <f>SUM(F41+F50)</f>
        <v>1521000</v>
      </c>
      <c r="G52" s="45">
        <f>SUM(G41+G50)</f>
        <v>1642300</v>
      </c>
      <c r="H52" s="45">
        <f>SUM(H41+H50)</f>
        <v>2225000</v>
      </c>
      <c r="I52" s="45">
        <f>SUM(I41+I50)</f>
        <v>2694000</v>
      </c>
      <c r="J52" s="45">
        <f>+B52+D52+F52+H52</f>
        <v>10038300</v>
      </c>
      <c r="K52" s="45">
        <v>0</v>
      </c>
      <c r="L52" s="45">
        <f>+J52-K52</f>
        <v>10038300</v>
      </c>
    </row>
    <row r="53" spans="1:12" ht="15">
      <c r="A53" s="8"/>
      <c r="B53" s="42"/>
      <c r="C53" s="42"/>
      <c r="D53" s="42"/>
      <c r="E53" s="42"/>
      <c r="F53" s="42"/>
      <c r="G53" s="42"/>
      <c r="H53" s="42"/>
      <c r="I53" s="42"/>
      <c r="J53" s="29"/>
      <c r="K53" s="42"/>
      <c r="L53" s="42"/>
    </row>
    <row r="54" spans="1:12" ht="15">
      <c r="A54" s="8" t="s">
        <v>42</v>
      </c>
      <c r="B54" s="42"/>
      <c r="C54" s="42"/>
      <c r="D54" s="42"/>
      <c r="E54" s="42"/>
      <c r="F54" s="42"/>
      <c r="G54" s="42"/>
      <c r="H54" s="42"/>
      <c r="I54" s="42"/>
      <c r="J54" s="29"/>
      <c r="K54" s="42"/>
      <c r="L54" s="42"/>
    </row>
    <row r="55" spans="1:12" ht="15">
      <c r="A55" s="8"/>
      <c r="B55" s="42"/>
      <c r="C55" s="42"/>
      <c r="D55" s="42"/>
      <c r="E55" s="42"/>
      <c r="F55" s="42"/>
      <c r="G55" s="42"/>
      <c r="H55" s="42"/>
      <c r="I55" s="42"/>
      <c r="J55" s="29"/>
      <c r="K55" s="42"/>
      <c r="L55" s="42"/>
    </row>
    <row r="56" spans="1:12" ht="15">
      <c r="A56" s="8" t="s">
        <v>43</v>
      </c>
      <c r="B56" s="45">
        <f>SUM(B57:B59)</f>
        <v>0</v>
      </c>
      <c r="C56" s="45">
        <f>SUM(C57:C59)</f>
        <v>0</v>
      </c>
      <c r="D56" s="45">
        <f>SUM(D57:D59)</f>
        <v>0</v>
      </c>
      <c r="E56" s="45">
        <f>SUM(E57:E59)</f>
        <v>0</v>
      </c>
      <c r="F56" s="45">
        <f>SUM(F57:F59)</f>
        <v>0</v>
      </c>
      <c r="G56" s="45">
        <f>SUM(G57:G59)</f>
        <v>0</v>
      </c>
      <c r="H56" s="45">
        <f>SUM(H57:H59)</f>
        <v>0</v>
      </c>
      <c r="I56" s="45">
        <f>SUM(I57:I59)</f>
        <v>0</v>
      </c>
      <c r="J56" s="42">
        <f>+B56+D56+F56+H56</f>
        <v>0</v>
      </c>
      <c r="K56" s="42">
        <v>0</v>
      </c>
      <c r="L56" s="42">
        <f>+J56-K56</f>
        <v>0</v>
      </c>
    </row>
    <row r="57" spans="1:12" ht="15">
      <c r="A57" s="10" t="s">
        <v>45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f>+B57+D57+F57+H57</f>
        <v>0</v>
      </c>
      <c r="K57" s="42">
        <v>0</v>
      </c>
      <c r="L57" s="42">
        <f>+J57-K57</f>
        <v>0</v>
      </c>
    </row>
    <row r="58" spans="1:12" ht="15">
      <c r="A58" s="10" t="s">
        <v>46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f>+B58+D58+F58+H58</f>
        <v>0</v>
      </c>
      <c r="K58" s="42">
        <v>0</v>
      </c>
      <c r="L58" s="42">
        <f>+J58-K58</f>
        <v>0</v>
      </c>
    </row>
    <row r="59" spans="1:12" ht="15">
      <c r="A59" s="10" t="s">
        <v>48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f>+B59+D59+F59+H59</f>
        <v>0</v>
      </c>
      <c r="K59" s="42">
        <v>0</v>
      </c>
      <c r="L59" s="42">
        <f>+J59-K59</f>
        <v>0</v>
      </c>
    </row>
    <row r="60" spans="1:12" ht="15">
      <c r="A60" s="10"/>
      <c r="B60" s="42"/>
      <c r="C60" s="42"/>
      <c r="D60" s="42"/>
      <c r="E60" s="42"/>
      <c r="F60" s="42"/>
      <c r="G60" s="42"/>
      <c r="H60" s="42"/>
      <c r="I60" s="42"/>
      <c r="J60" s="29"/>
      <c r="K60" s="42"/>
      <c r="L60" s="42"/>
    </row>
    <row r="61" spans="1:12" ht="15">
      <c r="A61" s="8" t="s">
        <v>49</v>
      </c>
      <c r="B61" s="45">
        <f>SUM(B62:B66)</f>
        <v>30621500</v>
      </c>
      <c r="C61" s="45">
        <f>SUM(C62:C66)</f>
        <v>25713850</v>
      </c>
      <c r="D61" s="45">
        <f aca="true" t="shared" si="8" ref="D61:I61">SUM(D62:D66)</f>
        <v>3307200</v>
      </c>
      <c r="E61" s="45">
        <f>SUM(E62:E66)</f>
        <v>3176400</v>
      </c>
      <c r="F61" s="45">
        <f t="shared" si="8"/>
        <v>1837200</v>
      </c>
      <c r="G61" s="45">
        <f>SUM(G62:G66)</f>
        <v>1761200</v>
      </c>
      <c r="H61" s="45">
        <f t="shared" si="8"/>
        <v>11022100</v>
      </c>
      <c r="I61" s="45">
        <f t="shared" si="8"/>
        <v>10946360</v>
      </c>
      <c r="J61" s="45">
        <f aca="true" t="shared" si="9" ref="J61:J66">+B61+D61+F61+H61</f>
        <v>46788000</v>
      </c>
      <c r="K61" s="45">
        <v>0</v>
      </c>
      <c r="L61" s="45">
        <f aca="true" t="shared" si="10" ref="L61:L66">+J61-K61</f>
        <v>46788000</v>
      </c>
    </row>
    <row r="62" spans="1:12" ht="15">
      <c r="A62" s="10" t="s">
        <v>50</v>
      </c>
      <c r="B62" s="42">
        <f>'EA'!C65</f>
        <v>4907650</v>
      </c>
      <c r="C62" s="42">
        <v>25713850</v>
      </c>
      <c r="D62" s="42">
        <f>'EA'!D65</f>
        <v>130800</v>
      </c>
      <c r="E62" s="42">
        <v>3176400</v>
      </c>
      <c r="F62" s="42">
        <f>'EA'!E65</f>
        <v>76000</v>
      </c>
      <c r="G62" s="42">
        <v>1761200</v>
      </c>
      <c r="H62" s="42">
        <f>'EA'!F65</f>
        <v>75740</v>
      </c>
      <c r="I62" s="42">
        <v>10946360</v>
      </c>
      <c r="J62" s="42">
        <f t="shared" si="9"/>
        <v>5190190</v>
      </c>
      <c r="K62" s="42">
        <v>0</v>
      </c>
      <c r="L62" s="42">
        <f t="shared" si="10"/>
        <v>5190190</v>
      </c>
    </row>
    <row r="63" spans="1:12" ht="15">
      <c r="A63" s="10" t="s">
        <v>51</v>
      </c>
      <c r="B63" s="42">
        <v>25713850</v>
      </c>
      <c r="C63" s="42">
        <v>0</v>
      </c>
      <c r="D63" s="42">
        <v>3176400</v>
      </c>
      <c r="E63" s="42">
        <v>0</v>
      </c>
      <c r="F63" s="42">
        <v>1761200</v>
      </c>
      <c r="G63" s="42">
        <v>0</v>
      </c>
      <c r="H63" s="42">
        <v>10946360</v>
      </c>
      <c r="I63" s="42">
        <v>0</v>
      </c>
      <c r="J63" s="42">
        <f t="shared" si="9"/>
        <v>41597810</v>
      </c>
      <c r="K63" s="42">
        <v>0</v>
      </c>
      <c r="L63" s="42">
        <f t="shared" si="10"/>
        <v>41597810</v>
      </c>
    </row>
    <row r="64" spans="1:12" ht="15">
      <c r="A64" s="10" t="s">
        <v>52</v>
      </c>
      <c r="B64" s="42">
        <v>0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f t="shared" si="9"/>
        <v>0</v>
      </c>
      <c r="K64" s="42">
        <v>0</v>
      </c>
      <c r="L64" s="42">
        <f t="shared" si="10"/>
        <v>0</v>
      </c>
    </row>
    <row r="65" spans="1:12" ht="15">
      <c r="A65" s="10" t="s">
        <v>53</v>
      </c>
      <c r="B65" s="42">
        <v>0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f t="shared" si="9"/>
        <v>0</v>
      </c>
      <c r="K65" s="42">
        <v>0</v>
      </c>
      <c r="L65" s="42">
        <f t="shared" si="10"/>
        <v>0</v>
      </c>
    </row>
    <row r="66" spans="1:12" ht="15">
      <c r="A66" s="10" t="s">
        <v>54</v>
      </c>
      <c r="B66" s="42">
        <v>0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f t="shared" si="9"/>
        <v>0</v>
      </c>
      <c r="K66" s="42">
        <v>0</v>
      </c>
      <c r="L66" s="42">
        <f t="shared" si="10"/>
        <v>0</v>
      </c>
    </row>
    <row r="67" spans="1:12" ht="15">
      <c r="A67" s="10"/>
      <c r="B67" s="42"/>
      <c r="C67" s="42"/>
      <c r="D67" s="42"/>
      <c r="E67" s="42"/>
      <c r="F67" s="42"/>
      <c r="G67" s="42"/>
      <c r="H67" s="42"/>
      <c r="I67" s="42"/>
      <c r="J67" s="29"/>
      <c r="K67" s="42"/>
      <c r="L67" s="42"/>
    </row>
    <row r="68" spans="1:12" ht="24">
      <c r="A68" s="8" t="s">
        <v>55</v>
      </c>
      <c r="B68" s="45">
        <f>SUM(B69:B70)</f>
        <v>0</v>
      </c>
      <c r="C68" s="45">
        <f>SUM(C69:C70)</f>
        <v>0</v>
      </c>
      <c r="D68" s="45">
        <f aca="true" t="shared" si="11" ref="D68:I68">SUM(D69:D70)</f>
        <v>0</v>
      </c>
      <c r="E68" s="45">
        <f>SUM(E69:E70)</f>
        <v>0</v>
      </c>
      <c r="F68" s="45">
        <f t="shared" si="11"/>
        <v>0</v>
      </c>
      <c r="G68" s="45">
        <f>SUM(G69:G70)</f>
        <v>0</v>
      </c>
      <c r="H68" s="45">
        <f t="shared" si="11"/>
        <v>0</v>
      </c>
      <c r="I68" s="45">
        <f t="shared" si="11"/>
        <v>0</v>
      </c>
      <c r="J68" s="42">
        <f>+B68+D68+F68+H68</f>
        <v>0</v>
      </c>
      <c r="K68" s="42">
        <v>0</v>
      </c>
      <c r="L68" s="42">
        <f>+J68-K68</f>
        <v>0</v>
      </c>
    </row>
    <row r="69" spans="1:12" ht="15">
      <c r="A69" s="10" t="s">
        <v>56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f>+B69+D69+F69+H69</f>
        <v>0</v>
      </c>
      <c r="K69" s="42">
        <v>0</v>
      </c>
      <c r="L69" s="42">
        <f>+J69-K69</f>
        <v>0</v>
      </c>
    </row>
    <row r="70" spans="1:12" ht="15">
      <c r="A70" s="10" t="s">
        <v>57</v>
      </c>
      <c r="B70" s="42">
        <v>0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f>+B70+D70+F70+H70</f>
        <v>0</v>
      </c>
      <c r="K70" s="42">
        <v>0</v>
      </c>
      <c r="L70" s="42">
        <f>+J70-K70</f>
        <v>0</v>
      </c>
    </row>
    <row r="71" spans="1:12" ht="15">
      <c r="A71" s="10"/>
      <c r="B71" s="42"/>
      <c r="C71" s="42"/>
      <c r="D71" s="42"/>
      <c r="E71" s="42"/>
      <c r="F71" s="42"/>
      <c r="G71" s="42"/>
      <c r="H71" s="42"/>
      <c r="I71" s="42"/>
      <c r="J71" s="29"/>
      <c r="K71" s="42"/>
      <c r="L71" s="42"/>
    </row>
    <row r="72" spans="1:12" ht="15">
      <c r="A72" s="8" t="s">
        <v>58</v>
      </c>
      <c r="B72" s="45">
        <f>SUM(B56+B61+B68)</f>
        <v>30621500</v>
      </c>
      <c r="C72" s="45">
        <f>SUM(C56+C61+C68)</f>
        <v>25713850</v>
      </c>
      <c r="D72" s="45">
        <f aca="true" t="shared" si="12" ref="D72:I72">SUM(D56+D61+D68)</f>
        <v>3307200</v>
      </c>
      <c r="E72" s="45">
        <f>SUM(E56+E61+E68)</f>
        <v>3176400</v>
      </c>
      <c r="F72" s="45">
        <f t="shared" si="12"/>
        <v>1837200</v>
      </c>
      <c r="G72" s="45">
        <f>SUM(G56+G61+G68)</f>
        <v>1761200</v>
      </c>
      <c r="H72" s="45">
        <f t="shared" si="12"/>
        <v>11022100</v>
      </c>
      <c r="I72" s="45">
        <f t="shared" si="12"/>
        <v>10946360</v>
      </c>
      <c r="J72" s="45">
        <f>+B72+D72+F72+H72</f>
        <v>46788000</v>
      </c>
      <c r="K72" s="45">
        <v>0</v>
      </c>
      <c r="L72" s="45">
        <f>+J72-K72</f>
        <v>46788000</v>
      </c>
    </row>
    <row r="73" spans="1:12" ht="15">
      <c r="A73" s="8"/>
      <c r="B73" s="42"/>
      <c r="C73" s="42"/>
      <c r="D73" s="42"/>
      <c r="E73" s="42"/>
      <c r="F73" s="42"/>
      <c r="G73" s="42"/>
      <c r="H73" s="42"/>
      <c r="I73" s="42"/>
      <c r="J73" s="29"/>
      <c r="K73" s="42"/>
      <c r="L73" s="42"/>
    </row>
    <row r="74" spans="1:12" ht="15">
      <c r="A74" s="8" t="s">
        <v>59</v>
      </c>
      <c r="B74" s="45">
        <f>SUM(B52+B72)</f>
        <v>35280500</v>
      </c>
      <c r="C74" s="45">
        <f>SUM(C52+C72)</f>
        <v>30613850</v>
      </c>
      <c r="D74" s="45">
        <f aca="true" t="shared" si="13" ref="D74:I74">SUM(D52+D72)</f>
        <v>4940500</v>
      </c>
      <c r="E74" s="45">
        <f>SUM(E52+E72)</f>
        <v>4532600</v>
      </c>
      <c r="F74" s="45">
        <f t="shared" si="13"/>
        <v>3358200</v>
      </c>
      <c r="G74" s="45">
        <f>SUM(G52+G72)</f>
        <v>3403500</v>
      </c>
      <c r="H74" s="45">
        <f t="shared" si="13"/>
        <v>13247100</v>
      </c>
      <c r="I74" s="45">
        <f t="shared" si="13"/>
        <v>13640360</v>
      </c>
      <c r="J74" s="45">
        <f>+B74+D74+F74+H74</f>
        <v>56826300</v>
      </c>
      <c r="K74" s="45">
        <v>0</v>
      </c>
      <c r="L74" s="45">
        <f>+J74-K74</f>
        <v>56826300</v>
      </c>
    </row>
    <row r="75" spans="1:12" ht="15">
      <c r="A75" s="12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90"/>
    </row>
    <row r="76" spans="1:12" ht="15">
      <c r="A76" s="13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91"/>
    </row>
    <row r="79" spans="2:10" ht="15">
      <c r="B79" s="97">
        <f aca="true" t="shared" si="14" ref="B79:J79">+B74-B28</f>
        <v>0</v>
      </c>
      <c r="C79" s="97">
        <f t="shared" si="14"/>
        <v>0</v>
      </c>
      <c r="D79" s="97">
        <f t="shared" si="14"/>
        <v>0</v>
      </c>
      <c r="E79" s="97">
        <f t="shared" si="14"/>
        <v>0</v>
      </c>
      <c r="F79" s="97">
        <f t="shared" si="14"/>
        <v>0</v>
      </c>
      <c r="G79" s="97">
        <f t="shared" si="14"/>
        <v>0</v>
      </c>
      <c r="H79" s="97">
        <f t="shared" si="14"/>
        <v>0</v>
      </c>
      <c r="I79" s="97">
        <f t="shared" si="14"/>
        <v>0</v>
      </c>
      <c r="J79" s="97">
        <f t="shared" si="14"/>
        <v>0</v>
      </c>
    </row>
  </sheetData>
  <sheetProtection/>
  <mergeCells count="7">
    <mergeCell ref="K1:K2"/>
    <mergeCell ref="L1:L2"/>
    <mergeCell ref="B1:C1"/>
    <mergeCell ref="J1:J2"/>
    <mergeCell ref="D1:E1"/>
    <mergeCell ref="F1:G1"/>
    <mergeCell ref="H1:I1"/>
  </mergeCells>
  <printOptions/>
  <pageMargins left="0.7" right="0.7" top="0.75" bottom="0.75" header="0.3" footer="0.3"/>
  <pageSetup fitToHeight="1" fitToWidth="1"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zoomScalePageLayoutView="0" workbookViewId="0" topLeftCell="A1">
      <selection activeCell="A41" sqref="A41"/>
    </sheetView>
  </sheetViews>
  <sheetFormatPr defaultColWidth="11.421875" defaultRowHeight="15"/>
  <cols>
    <col min="1" max="1" width="60.28125" style="5" customWidth="1"/>
    <col min="2" max="2" width="12.00390625" style="5" customWidth="1"/>
    <col min="3" max="3" width="13.421875" style="5" customWidth="1"/>
    <col min="4" max="4" width="15.7109375" style="5" customWidth="1"/>
    <col min="5" max="5" width="14.8515625" style="5" customWidth="1"/>
    <col min="6" max="6" width="16.140625" style="5" customWidth="1"/>
    <col min="7" max="7" width="18.140625" style="5" customWidth="1"/>
    <col min="8" max="8" width="16.140625" style="5" customWidth="1"/>
    <col min="9" max="9" width="15.7109375" style="5" customWidth="1"/>
    <col min="10" max="10" width="14.8515625" style="5" customWidth="1"/>
    <col min="11" max="11" width="16.140625" style="5" customWidth="1"/>
    <col min="12" max="12" width="18.140625" style="5" customWidth="1"/>
    <col min="13" max="13" width="16.140625" style="5" customWidth="1"/>
    <col min="14" max="14" width="15.7109375" style="5" customWidth="1"/>
    <col min="15" max="15" width="14.8515625" style="5" customWidth="1"/>
    <col min="16" max="16" width="16.140625" style="5" customWidth="1"/>
    <col min="17" max="17" width="18.140625" style="5" customWidth="1"/>
    <col min="18" max="18" width="16.140625" style="5" customWidth="1"/>
    <col min="19" max="19" width="15.7109375" style="5" customWidth="1"/>
    <col min="20" max="20" width="14.8515625" style="5" customWidth="1"/>
    <col min="21" max="21" width="16.140625" style="5" customWidth="1"/>
    <col min="22" max="24" width="14.7109375" style="5" customWidth="1"/>
    <col min="25" max="16384" width="11.421875" style="5" customWidth="1"/>
  </cols>
  <sheetData>
    <row r="1" spans="1:24" ht="12">
      <c r="A1" s="114" t="s">
        <v>119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15"/>
      <c r="V1" s="123" t="s">
        <v>175</v>
      </c>
      <c r="W1" s="123" t="s">
        <v>176</v>
      </c>
      <c r="X1" s="123" t="s">
        <v>177</v>
      </c>
    </row>
    <row r="2" spans="1:24" ht="12">
      <c r="A2" s="116" t="s">
        <v>64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17"/>
      <c r="V2" s="123"/>
      <c r="W2" s="123"/>
      <c r="X2" s="123"/>
    </row>
    <row r="3" spans="1:24" ht="15.75" customHeight="1">
      <c r="A3" s="127" t="s">
        <v>120</v>
      </c>
      <c r="B3" s="120" t="s">
        <v>60</v>
      </c>
      <c r="C3" s="124"/>
      <c r="D3" s="124"/>
      <c r="E3" s="124"/>
      <c r="F3" s="121"/>
      <c r="G3" s="120" t="s">
        <v>61</v>
      </c>
      <c r="H3" s="124"/>
      <c r="I3" s="124"/>
      <c r="J3" s="124"/>
      <c r="K3" s="121"/>
      <c r="L3" s="120" t="s">
        <v>62</v>
      </c>
      <c r="M3" s="124"/>
      <c r="N3" s="124"/>
      <c r="O3" s="124"/>
      <c r="P3" s="121"/>
      <c r="Q3" s="120" t="s">
        <v>151</v>
      </c>
      <c r="R3" s="124"/>
      <c r="S3" s="124"/>
      <c r="T3" s="124"/>
      <c r="U3" s="121"/>
      <c r="V3" s="123"/>
      <c r="W3" s="123"/>
      <c r="X3" s="123"/>
    </row>
    <row r="4" spans="1:24" ht="72">
      <c r="A4" s="128"/>
      <c r="B4" s="24" t="s">
        <v>121</v>
      </c>
      <c r="C4" s="24" t="s">
        <v>122</v>
      </c>
      <c r="D4" s="24" t="s">
        <v>123</v>
      </c>
      <c r="E4" s="24" t="s">
        <v>124</v>
      </c>
      <c r="F4" s="24" t="s">
        <v>125</v>
      </c>
      <c r="G4" s="24" t="s">
        <v>121</v>
      </c>
      <c r="H4" s="24" t="s">
        <v>122</v>
      </c>
      <c r="I4" s="24" t="s">
        <v>123</v>
      </c>
      <c r="J4" s="24" t="s">
        <v>124</v>
      </c>
      <c r="K4" s="24" t="s">
        <v>125</v>
      </c>
      <c r="L4" s="24" t="s">
        <v>121</v>
      </c>
      <c r="M4" s="24" t="s">
        <v>122</v>
      </c>
      <c r="N4" s="24" t="s">
        <v>123</v>
      </c>
      <c r="O4" s="24" t="s">
        <v>124</v>
      </c>
      <c r="P4" s="24" t="s">
        <v>125</v>
      </c>
      <c r="Q4" s="24" t="s">
        <v>121</v>
      </c>
      <c r="R4" s="24" t="s">
        <v>122</v>
      </c>
      <c r="S4" s="24" t="s">
        <v>123</v>
      </c>
      <c r="T4" s="24" t="s">
        <v>124</v>
      </c>
      <c r="U4" s="24" t="s">
        <v>125</v>
      </c>
      <c r="V4" s="123"/>
      <c r="W4" s="123"/>
      <c r="X4" s="123"/>
    </row>
    <row r="5" spans="1:24" ht="12">
      <c r="A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ht="12">
      <c r="A6" s="31" t="s">
        <v>126</v>
      </c>
      <c r="B6" s="45">
        <v>0</v>
      </c>
      <c r="C6" s="45">
        <v>0</v>
      </c>
      <c r="D6" s="45">
        <v>0</v>
      </c>
      <c r="E6" s="102">
        <v>0</v>
      </c>
      <c r="F6" s="45">
        <f>SUM(B6:E6)</f>
        <v>0</v>
      </c>
      <c r="G6" s="45">
        <v>0</v>
      </c>
      <c r="H6" s="45">
        <v>0</v>
      </c>
      <c r="I6" s="45">
        <v>0</v>
      </c>
      <c r="J6" s="102">
        <v>0</v>
      </c>
      <c r="K6" s="45">
        <f>SUM(G6:J6)</f>
        <v>0</v>
      </c>
      <c r="L6" s="45">
        <v>0</v>
      </c>
      <c r="M6" s="45">
        <v>0</v>
      </c>
      <c r="N6" s="45">
        <v>0</v>
      </c>
      <c r="O6" s="102">
        <v>0</v>
      </c>
      <c r="P6" s="45">
        <f>SUM(L6:O6)</f>
        <v>0</v>
      </c>
      <c r="Q6" s="45">
        <v>0</v>
      </c>
      <c r="R6" s="45">
        <v>0</v>
      </c>
      <c r="S6" s="45">
        <v>0</v>
      </c>
      <c r="T6" s="102">
        <v>0</v>
      </c>
      <c r="U6" s="45">
        <f>SUM(Q6:T6)</f>
        <v>0</v>
      </c>
      <c r="V6" s="45">
        <f>+F6+K6+P6+U6</f>
        <v>0</v>
      </c>
      <c r="W6" s="31">
        <v>0</v>
      </c>
      <c r="X6" s="45">
        <f>+V6-W6</f>
        <v>0</v>
      </c>
    </row>
    <row r="7" spans="1:24" ht="12">
      <c r="A7" s="29"/>
      <c r="B7" s="42"/>
      <c r="C7" s="42"/>
      <c r="D7" s="42"/>
      <c r="E7" s="96"/>
      <c r="F7" s="42"/>
      <c r="G7" s="42"/>
      <c r="H7" s="42"/>
      <c r="I7" s="42"/>
      <c r="J7" s="96"/>
      <c r="K7" s="42"/>
      <c r="L7" s="42"/>
      <c r="M7" s="42"/>
      <c r="N7" s="42"/>
      <c r="O7" s="96"/>
      <c r="P7" s="42"/>
      <c r="Q7" s="42"/>
      <c r="R7" s="42"/>
      <c r="S7" s="42"/>
      <c r="T7" s="96"/>
      <c r="U7" s="42"/>
      <c r="V7" s="29"/>
      <c r="W7" s="29"/>
      <c r="X7" s="29"/>
    </row>
    <row r="8" spans="1:24" ht="12">
      <c r="A8" s="31" t="s">
        <v>143</v>
      </c>
      <c r="B8" s="45">
        <f>SUM(B9:B11)</f>
        <v>0</v>
      </c>
      <c r="C8" s="45">
        <f>SUM(C9:C11)</f>
        <v>0</v>
      </c>
      <c r="D8" s="45">
        <f>SUM(D9:D11)</f>
        <v>0</v>
      </c>
      <c r="E8" s="102">
        <f>SUM(E9:E11)</f>
        <v>0</v>
      </c>
      <c r="F8" s="45">
        <f>SUM(B8:E8)</f>
        <v>0</v>
      </c>
      <c r="G8" s="45">
        <f>SUM(G9:G11)</f>
        <v>0</v>
      </c>
      <c r="H8" s="45">
        <f>SUM(H9:H11)</f>
        <v>0</v>
      </c>
      <c r="I8" s="45">
        <f>SUM(I9:I11)</f>
        <v>0</v>
      </c>
      <c r="J8" s="102">
        <f>SUM(J9:J11)</f>
        <v>0</v>
      </c>
      <c r="K8" s="45">
        <f>SUM(G8:J8)</f>
        <v>0</v>
      </c>
      <c r="L8" s="45">
        <f>SUM(L9:L11)</f>
        <v>0</v>
      </c>
      <c r="M8" s="45">
        <f>SUM(M9:M11)</f>
        <v>0</v>
      </c>
      <c r="N8" s="45">
        <f>SUM(N9:N11)</f>
        <v>0</v>
      </c>
      <c r="O8" s="102">
        <f>SUM(O9:O11)</f>
        <v>0</v>
      </c>
      <c r="P8" s="45">
        <f>SUM(L8:O8)</f>
        <v>0</v>
      </c>
      <c r="Q8" s="45">
        <f>SUM(Q9:Q11)</f>
        <v>0</v>
      </c>
      <c r="R8" s="45">
        <f>SUM(R9:R11)</f>
        <v>0</v>
      </c>
      <c r="S8" s="45">
        <f>SUM(S9:S11)</f>
        <v>0</v>
      </c>
      <c r="T8" s="102">
        <f>SUM(T9:T11)</f>
        <v>0</v>
      </c>
      <c r="U8" s="45">
        <f>SUM(Q8:T8)</f>
        <v>0</v>
      </c>
      <c r="V8" s="45">
        <f>+F8+K8+P8+U8</f>
        <v>0</v>
      </c>
      <c r="W8" s="31">
        <v>0</v>
      </c>
      <c r="X8" s="45">
        <f>+V8-W8</f>
        <v>0</v>
      </c>
    </row>
    <row r="9" spans="1:24" ht="12">
      <c r="A9" s="29" t="s">
        <v>127</v>
      </c>
      <c r="B9" s="42">
        <v>0</v>
      </c>
      <c r="C9" s="42">
        <v>0</v>
      </c>
      <c r="D9" s="42">
        <v>0</v>
      </c>
      <c r="E9" s="96">
        <v>0</v>
      </c>
      <c r="F9" s="42">
        <f>SUM(B9:E9)</f>
        <v>0</v>
      </c>
      <c r="G9" s="42">
        <v>0</v>
      </c>
      <c r="H9" s="42">
        <v>0</v>
      </c>
      <c r="I9" s="42">
        <v>0</v>
      </c>
      <c r="J9" s="96">
        <v>0</v>
      </c>
      <c r="K9" s="42">
        <f>SUM(G9:J9)</f>
        <v>0</v>
      </c>
      <c r="L9" s="42">
        <v>0</v>
      </c>
      <c r="M9" s="42">
        <v>0</v>
      </c>
      <c r="N9" s="42">
        <v>0</v>
      </c>
      <c r="O9" s="96">
        <v>0</v>
      </c>
      <c r="P9" s="42">
        <f>SUM(L9:O9)</f>
        <v>0</v>
      </c>
      <c r="Q9" s="42">
        <v>0</v>
      </c>
      <c r="R9" s="42">
        <v>0</v>
      </c>
      <c r="S9" s="42">
        <v>0</v>
      </c>
      <c r="T9" s="96">
        <v>0</v>
      </c>
      <c r="U9" s="42">
        <f>SUM(Q9:T9)</f>
        <v>0</v>
      </c>
      <c r="V9" s="42">
        <f>+F9+K9+P9+U9</f>
        <v>0</v>
      </c>
      <c r="W9" s="29">
        <v>0</v>
      </c>
      <c r="X9" s="42">
        <f>+V9-W9</f>
        <v>0</v>
      </c>
    </row>
    <row r="10" spans="1:24" ht="12">
      <c r="A10" s="29" t="s">
        <v>128</v>
      </c>
      <c r="B10" s="42">
        <v>0</v>
      </c>
      <c r="C10" s="42">
        <v>0</v>
      </c>
      <c r="D10" s="42">
        <v>0</v>
      </c>
      <c r="E10" s="96">
        <v>0</v>
      </c>
      <c r="F10" s="42">
        <f>SUM(B10:E10)</f>
        <v>0</v>
      </c>
      <c r="G10" s="42">
        <v>0</v>
      </c>
      <c r="H10" s="42">
        <v>0</v>
      </c>
      <c r="I10" s="42">
        <v>0</v>
      </c>
      <c r="J10" s="96">
        <v>0</v>
      </c>
      <c r="K10" s="42">
        <f>SUM(G10:J10)</f>
        <v>0</v>
      </c>
      <c r="L10" s="42">
        <v>0</v>
      </c>
      <c r="M10" s="42">
        <v>0</v>
      </c>
      <c r="N10" s="42">
        <v>0</v>
      </c>
      <c r="O10" s="96">
        <v>0</v>
      </c>
      <c r="P10" s="42">
        <f>SUM(L10:O10)</f>
        <v>0</v>
      </c>
      <c r="Q10" s="42">
        <v>0</v>
      </c>
      <c r="R10" s="42">
        <v>0</v>
      </c>
      <c r="S10" s="42">
        <v>0</v>
      </c>
      <c r="T10" s="96">
        <v>0</v>
      </c>
      <c r="U10" s="42">
        <f>SUM(Q10:T10)</f>
        <v>0</v>
      </c>
      <c r="V10" s="42">
        <f>+F10+K10+P10+U10</f>
        <v>0</v>
      </c>
      <c r="W10" s="29">
        <v>0</v>
      </c>
      <c r="X10" s="42">
        <f>+V10-W10</f>
        <v>0</v>
      </c>
    </row>
    <row r="11" spans="1:24" ht="12">
      <c r="A11" s="29" t="s">
        <v>129</v>
      </c>
      <c r="B11" s="42">
        <v>0</v>
      </c>
      <c r="C11" s="42">
        <v>0</v>
      </c>
      <c r="D11" s="42">
        <v>0</v>
      </c>
      <c r="E11" s="96">
        <v>0</v>
      </c>
      <c r="F11" s="42">
        <f>SUM(B11:E11)</f>
        <v>0</v>
      </c>
      <c r="G11" s="42">
        <v>0</v>
      </c>
      <c r="H11" s="42">
        <v>0</v>
      </c>
      <c r="I11" s="42">
        <v>0</v>
      </c>
      <c r="J11" s="96">
        <v>0</v>
      </c>
      <c r="K11" s="42">
        <f>SUM(G11:J11)</f>
        <v>0</v>
      </c>
      <c r="L11" s="42">
        <v>0</v>
      </c>
      <c r="M11" s="42">
        <v>0</v>
      </c>
      <c r="N11" s="42">
        <v>0</v>
      </c>
      <c r="O11" s="96">
        <v>0</v>
      </c>
      <c r="P11" s="42">
        <f>SUM(L11:O11)</f>
        <v>0</v>
      </c>
      <c r="Q11" s="42">
        <v>0</v>
      </c>
      <c r="R11" s="42">
        <v>0</v>
      </c>
      <c r="S11" s="42">
        <v>0</v>
      </c>
      <c r="T11" s="96">
        <v>0</v>
      </c>
      <c r="U11" s="42">
        <f>SUM(Q11:T11)</f>
        <v>0</v>
      </c>
      <c r="V11" s="42">
        <f>+F11+K11+P11+U11</f>
        <v>0</v>
      </c>
      <c r="W11" s="29">
        <v>0</v>
      </c>
      <c r="X11" s="42">
        <f>+V11-W11</f>
        <v>0</v>
      </c>
    </row>
    <row r="12" spans="1:24" ht="12">
      <c r="A12" s="29"/>
      <c r="B12" s="42"/>
      <c r="C12" s="42"/>
      <c r="D12" s="42"/>
      <c r="E12" s="96"/>
      <c r="F12" s="42"/>
      <c r="G12" s="42"/>
      <c r="H12" s="42"/>
      <c r="I12" s="42"/>
      <c r="J12" s="96"/>
      <c r="K12" s="42"/>
      <c r="L12" s="42"/>
      <c r="M12" s="42"/>
      <c r="N12" s="42"/>
      <c r="O12" s="96"/>
      <c r="P12" s="42"/>
      <c r="Q12" s="42"/>
      <c r="R12" s="42"/>
      <c r="S12" s="42"/>
      <c r="T12" s="96"/>
      <c r="U12" s="42"/>
      <c r="V12" s="29"/>
      <c r="W12" s="29"/>
      <c r="X12" s="29"/>
    </row>
    <row r="13" spans="1:24" ht="12">
      <c r="A13" s="31" t="s">
        <v>130</v>
      </c>
      <c r="B13" s="45">
        <f>SUM(B14:B17)</f>
        <v>0</v>
      </c>
      <c r="C13" s="45">
        <f>SUM(C14:C17)</f>
        <v>0</v>
      </c>
      <c r="D13" s="45">
        <f>SUM(D14:D17)</f>
        <v>25713850</v>
      </c>
      <c r="E13" s="102">
        <f>SUM(E14:E17)</f>
        <v>0</v>
      </c>
      <c r="F13" s="45">
        <f>SUM(B13:E13)</f>
        <v>25713850</v>
      </c>
      <c r="G13" s="45">
        <f>SUM(G14:G17)</f>
        <v>0</v>
      </c>
      <c r="H13" s="45">
        <f>SUM(H14:H17)</f>
        <v>0</v>
      </c>
      <c r="I13" s="45">
        <f>SUM(I14:I17)</f>
        <v>3176400</v>
      </c>
      <c r="J13" s="102">
        <f>SUM(J14:J17)</f>
        <v>0</v>
      </c>
      <c r="K13" s="45">
        <f>SUM(G13:J13)</f>
        <v>3176400</v>
      </c>
      <c r="L13" s="45">
        <f>SUM(L14:L17)</f>
        <v>0</v>
      </c>
      <c r="M13" s="45">
        <f>SUM(M14:M17)</f>
        <v>0</v>
      </c>
      <c r="N13" s="45">
        <f>SUM(N14:N17)</f>
        <v>1761200</v>
      </c>
      <c r="O13" s="102">
        <f>SUM(O14:O17)</f>
        <v>0</v>
      </c>
      <c r="P13" s="45">
        <f>SUM(L13:O13)</f>
        <v>1761200</v>
      </c>
      <c r="Q13" s="45">
        <f>SUM(Q14:Q17)</f>
        <v>0</v>
      </c>
      <c r="R13" s="45">
        <f>SUM(R14:R17)</f>
        <v>0</v>
      </c>
      <c r="S13" s="45">
        <f>SUM(S14:S17)</f>
        <v>10946360</v>
      </c>
      <c r="T13" s="102">
        <f>SUM(T14:T17)</f>
        <v>0</v>
      </c>
      <c r="U13" s="45">
        <f>SUM(Q13:T13)</f>
        <v>10946360</v>
      </c>
      <c r="V13" s="45">
        <f>+F13+K13+P13+U13</f>
        <v>41597810</v>
      </c>
      <c r="W13" s="31">
        <v>0</v>
      </c>
      <c r="X13" s="45">
        <f>+V13-W13</f>
        <v>41597810</v>
      </c>
    </row>
    <row r="14" spans="1:24" ht="12">
      <c r="A14" s="29" t="s">
        <v>131</v>
      </c>
      <c r="B14" s="42">
        <v>0</v>
      </c>
      <c r="C14" s="42">
        <v>0</v>
      </c>
      <c r="D14" s="42">
        <f>ESF!C62</f>
        <v>25713850</v>
      </c>
      <c r="E14" s="96">
        <v>0</v>
      </c>
      <c r="F14" s="42">
        <f>SUM(B14:E14)</f>
        <v>25713850</v>
      </c>
      <c r="G14" s="42">
        <v>0</v>
      </c>
      <c r="H14" s="42">
        <v>0</v>
      </c>
      <c r="I14" s="42">
        <f>ESF!E62</f>
        <v>3176400</v>
      </c>
      <c r="J14" s="96">
        <v>0</v>
      </c>
      <c r="K14" s="42">
        <f>SUM(G14:J14)</f>
        <v>3176400</v>
      </c>
      <c r="L14" s="42">
        <v>0</v>
      </c>
      <c r="M14" s="42">
        <v>0</v>
      </c>
      <c r="N14" s="42">
        <f>ESF!G62</f>
        <v>1761200</v>
      </c>
      <c r="O14" s="96">
        <v>0</v>
      </c>
      <c r="P14" s="42">
        <f>SUM(L14:O14)</f>
        <v>1761200</v>
      </c>
      <c r="Q14" s="42">
        <v>0</v>
      </c>
      <c r="R14" s="42">
        <v>0</v>
      </c>
      <c r="S14" s="42">
        <f>ESF!I62</f>
        <v>10946360</v>
      </c>
      <c r="T14" s="96">
        <v>0</v>
      </c>
      <c r="U14" s="42">
        <f>SUM(Q14:T14)</f>
        <v>10946360</v>
      </c>
      <c r="V14" s="42">
        <f>+F14+K14+P14+U14</f>
        <v>41597810</v>
      </c>
      <c r="W14" s="29">
        <v>0</v>
      </c>
      <c r="X14" s="42">
        <f>+V14-W14</f>
        <v>41597810</v>
      </c>
    </row>
    <row r="15" spans="1:24" ht="12">
      <c r="A15" s="29" t="s">
        <v>132</v>
      </c>
      <c r="B15" s="42">
        <v>0</v>
      </c>
      <c r="C15" s="42">
        <f>ESF!C63</f>
        <v>0</v>
      </c>
      <c r="D15" s="42">
        <v>0</v>
      </c>
      <c r="E15" s="96">
        <v>0</v>
      </c>
      <c r="F15" s="42">
        <f>SUM(B15:E15)</f>
        <v>0</v>
      </c>
      <c r="G15" s="42">
        <v>0</v>
      </c>
      <c r="H15" s="42">
        <v>0</v>
      </c>
      <c r="I15" s="42">
        <v>0</v>
      </c>
      <c r="J15" s="96">
        <v>0</v>
      </c>
      <c r="K15" s="42">
        <f>SUM(G15:J15)</f>
        <v>0</v>
      </c>
      <c r="L15" s="42">
        <v>0</v>
      </c>
      <c r="M15" s="42">
        <v>0</v>
      </c>
      <c r="N15" s="42">
        <v>0</v>
      </c>
      <c r="O15" s="96">
        <v>0</v>
      </c>
      <c r="P15" s="42">
        <f>SUM(L15:O15)</f>
        <v>0</v>
      </c>
      <c r="Q15" s="42">
        <v>0</v>
      </c>
      <c r="R15" s="42">
        <v>0</v>
      </c>
      <c r="S15" s="42">
        <v>0</v>
      </c>
      <c r="T15" s="96">
        <v>0</v>
      </c>
      <c r="U15" s="42">
        <f>SUM(Q15:T15)</f>
        <v>0</v>
      </c>
      <c r="V15" s="42">
        <f>+F15+K15+P15+U15</f>
        <v>0</v>
      </c>
      <c r="W15" s="29">
        <v>0</v>
      </c>
      <c r="X15" s="42">
        <f>+V15-W15</f>
        <v>0</v>
      </c>
    </row>
    <row r="16" spans="1:24" ht="12">
      <c r="A16" s="29" t="s">
        <v>133</v>
      </c>
      <c r="B16" s="42">
        <v>0</v>
      </c>
      <c r="C16" s="42">
        <v>0</v>
      </c>
      <c r="D16" s="42">
        <v>0</v>
      </c>
      <c r="E16" s="96">
        <v>0</v>
      </c>
      <c r="F16" s="42">
        <f>SUM(B16:E16)</f>
        <v>0</v>
      </c>
      <c r="G16" s="42">
        <v>0</v>
      </c>
      <c r="H16" s="42">
        <v>0</v>
      </c>
      <c r="I16" s="42">
        <v>0</v>
      </c>
      <c r="J16" s="96">
        <v>0</v>
      </c>
      <c r="K16" s="42">
        <f>SUM(G16:J16)</f>
        <v>0</v>
      </c>
      <c r="L16" s="42">
        <v>0</v>
      </c>
      <c r="M16" s="42">
        <v>0</v>
      </c>
      <c r="N16" s="42">
        <v>0</v>
      </c>
      <c r="O16" s="96">
        <v>0</v>
      </c>
      <c r="P16" s="42">
        <f>SUM(L16:O16)</f>
        <v>0</v>
      </c>
      <c r="Q16" s="42">
        <v>0</v>
      </c>
      <c r="R16" s="42">
        <v>0</v>
      </c>
      <c r="S16" s="42">
        <v>0</v>
      </c>
      <c r="T16" s="96">
        <v>0</v>
      </c>
      <c r="U16" s="42">
        <f>SUM(Q16:T16)</f>
        <v>0</v>
      </c>
      <c r="V16" s="42">
        <f>+F16+K16+P16+U16</f>
        <v>0</v>
      </c>
      <c r="W16" s="29">
        <v>0</v>
      </c>
      <c r="X16" s="42">
        <f>+V16-W16</f>
        <v>0</v>
      </c>
    </row>
    <row r="17" spans="1:24" ht="12">
      <c r="A17" s="29" t="s">
        <v>134</v>
      </c>
      <c r="B17" s="42">
        <v>0</v>
      </c>
      <c r="C17" s="42">
        <v>0</v>
      </c>
      <c r="D17" s="42">
        <v>0</v>
      </c>
      <c r="E17" s="96">
        <v>0</v>
      </c>
      <c r="F17" s="42">
        <f>SUM(B17:E17)</f>
        <v>0</v>
      </c>
      <c r="G17" s="42">
        <v>0</v>
      </c>
      <c r="H17" s="42">
        <v>0</v>
      </c>
      <c r="I17" s="42">
        <v>0</v>
      </c>
      <c r="J17" s="96">
        <v>0</v>
      </c>
      <c r="K17" s="42">
        <f>SUM(G17:J17)</f>
        <v>0</v>
      </c>
      <c r="L17" s="42">
        <v>0</v>
      </c>
      <c r="M17" s="42">
        <v>0</v>
      </c>
      <c r="N17" s="42">
        <v>0</v>
      </c>
      <c r="O17" s="96">
        <v>0</v>
      </c>
      <c r="P17" s="42">
        <f>SUM(L17:O17)</f>
        <v>0</v>
      </c>
      <c r="Q17" s="42">
        <v>0</v>
      </c>
      <c r="R17" s="42">
        <v>0</v>
      </c>
      <c r="S17" s="42">
        <v>0</v>
      </c>
      <c r="T17" s="96">
        <v>0</v>
      </c>
      <c r="U17" s="42">
        <f>SUM(Q17:T17)</f>
        <v>0</v>
      </c>
      <c r="V17" s="42">
        <f>+F17+K17+P17+U17</f>
        <v>0</v>
      </c>
      <c r="W17" s="29">
        <v>0</v>
      </c>
      <c r="X17" s="42">
        <f>+V17-W17</f>
        <v>0</v>
      </c>
    </row>
    <row r="18" spans="1:24" ht="12">
      <c r="A18" s="29"/>
      <c r="B18" s="42"/>
      <c r="C18" s="42"/>
      <c r="D18" s="42"/>
      <c r="E18" s="96"/>
      <c r="F18" s="42"/>
      <c r="G18" s="42"/>
      <c r="H18" s="42"/>
      <c r="I18" s="42"/>
      <c r="J18" s="96"/>
      <c r="K18" s="42"/>
      <c r="L18" s="42"/>
      <c r="M18" s="42"/>
      <c r="N18" s="42"/>
      <c r="O18" s="96"/>
      <c r="P18" s="42"/>
      <c r="Q18" s="42"/>
      <c r="R18" s="42"/>
      <c r="S18" s="42"/>
      <c r="T18" s="96"/>
      <c r="U18" s="42"/>
      <c r="V18" s="29"/>
      <c r="W18" s="29"/>
      <c r="X18" s="29"/>
    </row>
    <row r="19" spans="1:24" ht="12">
      <c r="A19" s="31" t="s">
        <v>135</v>
      </c>
      <c r="B19" s="45">
        <f>SUM(B6+B8+B13)</f>
        <v>0</v>
      </c>
      <c r="C19" s="45">
        <f aca="true" t="shared" si="0" ref="C19:U19">SUM(C6+C8+C13)</f>
        <v>0</v>
      </c>
      <c r="D19" s="45">
        <f t="shared" si="0"/>
        <v>25713850</v>
      </c>
      <c r="E19" s="45">
        <f t="shared" si="0"/>
        <v>0</v>
      </c>
      <c r="F19" s="45">
        <f t="shared" si="0"/>
        <v>25713850</v>
      </c>
      <c r="G19" s="45">
        <f t="shared" si="0"/>
        <v>0</v>
      </c>
      <c r="H19" s="45">
        <f t="shared" si="0"/>
        <v>0</v>
      </c>
      <c r="I19" s="45">
        <f t="shared" si="0"/>
        <v>3176400</v>
      </c>
      <c r="J19" s="45">
        <f t="shared" si="0"/>
        <v>0</v>
      </c>
      <c r="K19" s="45">
        <f t="shared" si="0"/>
        <v>3176400</v>
      </c>
      <c r="L19" s="45">
        <f t="shared" si="0"/>
        <v>0</v>
      </c>
      <c r="M19" s="45">
        <f t="shared" si="0"/>
        <v>0</v>
      </c>
      <c r="N19" s="45">
        <f t="shared" si="0"/>
        <v>1761200</v>
      </c>
      <c r="O19" s="45">
        <f t="shared" si="0"/>
        <v>0</v>
      </c>
      <c r="P19" s="45">
        <f t="shared" si="0"/>
        <v>1761200</v>
      </c>
      <c r="Q19" s="45">
        <f t="shared" si="0"/>
        <v>0</v>
      </c>
      <c r="R19" s="45">
        <f t="shared" si="0"/>
        <v>0</v>
      </c>
      <c r="S19" s="45">
        <f t="shared" si="0"/>
        <v>10946360</v>
      </c>
      <c r="T19" s="45">
        <f t="shared" si="0"/>
        <v>0</v>
      </c>
      <c r="U19" s="45">
        <f t="shared" si="0"/>
        <v>10946360</v>
      </c>
      <c r="V19" s="45">
        <f>+F19+K19+P19+U19</f>
        <v>41597810</v>
      </c>
      <c r="W19" s="31">
        <v>0</v>
      </c>
      <c r="X19" s="45">
        <f>+V19-W19</f>
        <v>41597810</v>
      </c>
    </row>
    <row r="20" spans="1:24" ht="12">
      <c r="A20" s="29"/>
      <c r="B20" s="42"/>
      <c r="C20" s="42"/>
      <c r="D20" s="42"/>
      <c r="E20" s="96"/>
      <c r="F20" s="42"/>
      <c r="G20" s="42"/>
      <c r="H20" s="42"/>
      <c r="I20" s="42"/>
      <c r="J20" s="96"/>
      <c r="K20" s="42"/>
      <c r="L20" s="42"/>
      <c r="M20" s="42"/>
      <c r="N20" s="42"/>
      <c r="O20" s="96"/>
      <c r="P20" s="42"/>
      <c r="Q20" s="42"/>
      <c r="R20" s="42"/>
      <c r="S20" s="42"/>
      <c r="T20" s="96"/>
      <c r="U20" s="42"/>
      <c r="V20" s="29"/>
      <c r="W20" s="29"/>
      <c r="X20" s="29"/>
    </row>
    <row r="21" spans="1:24" ht="12">
      <c r="A21" s="31" t="s">
        <v>136</v>
      </c>
      <c r="B21" s="45">
        <f>SUM(B22:B24)</f>
        <v>0</v>
      </c>
      <c r="C21" s="45">
        <f>SUM(C22:C24)</f>
        <v>0</v>
      </c>
      <c r="D21" s="45">
        <f>SUM(D22:D24)</f>
        <v>0</v>
      </c>
      <c r="E21" s="102">
        <f>SUM(E22:E24)</f>
        <v>0</v>
      </c>
      <c r="F21" s="45">
        <f>SUM(B21:E21)</f>
        <v>0</v>
      </c>
      <c r="G21" s="45">
        <f>SUM(G22:G24)</f>
        <v>0</v>
      </c>
      <c r="H21" s="45">
        <f>SUM(H22:H24)</f>
        <v>0</v>
      </c>
      <c r="I21" s="45">
        <f>SUM(I22:I24)</f>
        <v>0</v>
      </c>
      <c r="J21" s="102">
        <f>SUM(J22:J24)</f>
        <v>0</v>
      </c>
      <c r="K21" s="45">
        <f>SUM(G21:J21)</f>
        <v>0</v>
      </c>
      <c r="L21" s="45">
        <f>SUM(L22:L24)</f>
        <v>0</v>
      </c>
      <c r="M21" s="45">
        <f>SUM(M22:M24)</f>
        <v>0</v>
      </c>
      <c r="N21" s="45">
        <f>SUM(N22:N24)</f>
        <v>0</v>
      </c>
      <c r="O21" s="102">
        <f>SUM(O22:O24)</f>
        <v>0</v>
      </c>
      <c r="P21" s="45">
        <f>SUM(L21:O21)</f>
        <v>0</v>
      </c>
      <c r="Q21" s="45">
        <f>SUM(Q22:Q24)</f>
        <v>0</v>
      </c>
      <c r="R21" s="45">
        <f>SUM(R22:R24)</f>
        <v>0</v>
      </c>
      <c r="S21" s="45">
        <f>SUM(S22:S24)</f>
        <v>0</v>
      </c>
      <c r="T21" s="102">
        <f>SUM(T22:T24)</f>
        <v>0</v>
      </c>
      <c r="U21" s="45">
        <f>SUM(Q21:T21)</f>
        <v>0</v>
      </c>
      <c r="V21" s="42">
        <f>+F21+K21+P21+U21</f>
        <v>0</v>
      </c>
      <c r="W21" s="29">
        <v>0</v>
      </c>
      <c r="X21" s="42">
        <f>+V21-W21</f>
        <v>0</v>
      </c>
    </row>
    <row r="22" spans="1:24" ht="12">
      <c r="A22" s="29" t="s">
        <v>127</v>
      </c>
      <c r="B22" s="42">
        <v>0</v>
      </c>
      <c r="C22" s="42">
        <v>0</v>
      </c>
      <c r="D22" s="42">
        <v>0</v>
      </c>
      <c r="E22" s="96">
        <v>0</v>
      </c>
      <c r="F22" s="42">
        <f>SUM(B22:E22)</f>
        <v>0</v>
      </c>
      <c r="G22" s="42">
        <v>0</v>
      </c>
      <c r="H22" s="42">
        <v>0</v>
      </c>
      <c r="I22" s="42">
        <v>0</v>
      </c>
      <c r="J22" s="96">
        <v>0</v>
      </c>
      <c r="K22" s="42">
        <f>SUM(G22:J22)</f>
        <v>0</v>
      </c>
      <c r="L22" s="42">
        <v>0</v>
      </c>
      <c r="M22" s="42">
        <v>0</v>
      </c>
      <c r="N22" s="42">
        <v>0</v>
      </c>
      <c r="O22" s="96">
        <v>0</v>
      </c>
      <c r="P22" s="42">
        <f>SUM(L22:O22)</f>
        <v>0</v>
      </c>
      <c r="Q22" s="42">
        <v>0</v>
      </c>
      <c r="R22" s="42">
        <v>0</v>
      </c>
      <c r="S22" s="42">
        <v>0</v>
      </c>
      <c r="T22" s="96">
        <v>0</v>
      </c>
      <c r="U22" s="42">
        <f>SUM(Q22:T22)</f>
        <v>0</v>
      </c>
      <c r="V22" s="42">
        <f>+F22+K22+P22+U22</f>
        <v>0</v>
      </c>
      <c r="W22" s="29">
        <v>0</v>
      </c>
      <c r="X22" s="42">
        <f>+V22-W22</f>
        <v>0</v>
      </c>
    </row>
    <row r="23" spans="1:24" ht="12">
      <c r="A23" s="29" t="s">
        <v>128</v>
      </c>
      <c r="B23" s="42">
        <v>0</v>
      </c>
      <c r="C23" s="42">
        <v>0</v>
      </c>
      <c r="D23" s="42">
        <v>0</v>
      </c>
      <c r="E23" s="96">
        <v>0</v>
      </c>
      <c r="F23" s="42">
        <f>SUM(B23:E23)</f>
        <v>0</v>
      </c>
      <c r="G23" s="42">
        <v>0</v>
      </c>
      <c r="H23" s="42">
        <v>0</v>
      </c>
      <c r="I23" s="42">
        <v>0</v>
      </c>
      <c r="J23" s="96">
        <v>0</v>
      </c>
      <c r="K23" s="42">
        <f>SUM(G23:J23)</f>
        <v>0</v>
      </c>
      <c r="L23" s="42">
        <v>0</v>
      </c>
      <c r="M23" s="42">
        <v>0</v>
      </c>
      <c r="N23" s="42">
        <v>0</v>
      </c>
      <c r="O23" s="96">
        <v>0</v>
      </c>
      <c r="P23" s="42">
        <f>SUM(L23:O23)</f>
        <v>0</v>
      </c>
      <c r="Q23" s="42">
        <v>0</v>
      </c>
      <c r="R23" s="42">
        <v>0</v>
      </c>
      <c r="S23" s="42">
        <v>0</v>
      </c>
      <c r="T23" s="96">
        <v>0</v>
      </c>
      <c r="U23" s="42">
        <f>SUM(Q23:T23)</f>
        <v>0</v>
      </c>
      <c r="V23" s="42">
        <f>+F23+K23+P23+U23</f>
        <v>0</v>
      </c>
      <c r="W23" s="29">
        <v>0</v>
      </c>
      <c r="X23" s="42">
        <f>+V23-W23</f>
        <v>0</v>
      </c>
    </row>
    <row r="24" spans="1:24" ht="12">
      <c r="A24" s="29" t="s">
        <v>137</v>
      </c>
      <c r="B24" s="42">
        <v>0</v>
      </c>
      <c r="C24" s="42">
        <v>0</v>
      </c>
      <c r="D24" s="42">
        <v>0</v>
      </c>
      <c r="E24" s="96">
        <v>0</v>
      </c>
      <c r="F24" s="42">
        <f>SUM(B24:E24)</f>
        <v>0</v>
      </c>
      <c r="G24" s="42">
        <v>0</v>
      </c>
      <c r="H24" s="42">
        <v>0</v>
      </c>
      <c r="I24" s="42">
        <v>0</v>
      </c>
      <c r="J24" s="96">
        <v>0</v>
      </c>
      <c r="K24" s="42">
        <f>SUM(G24:J24)</f>
        <v>0</v>
      </c>
      <c r="L24" s="42">
        <v>0</v>
      </c>
      <c r="M24" s="42">
        <v>0</v>
      </c>
      <c r="N24" s="42">
        <v>0</v>
      </c>
      <c r="O24" s="96">
        <v>0</v>
      </c>
      <c r="P24" s="42">
        <f>SUM(L24:O24)</f>
        <v>0</v>
      </c>
      <c r="Q24" s="42">
        <v>0</v>
      </c>
      <c r="R24" s="42">
        <v>0</v>
      </c>
      <c r="S24" s="42">
        <v>0</v>
      </c>
      <c r="T24" s="96">
        <v>0</v>
      </c>
      <c r="U24" s="42">
        <f>SUM(Q24:T24)</f>
        <v>0</v>
      </c>
      <c r="V24" s="42">
        <f>+F24+K24+P24+U24</f>
        <v>0</v>
      </c>
      <c r="W24" s="29">
        <v>0</v>
      </c>
      <c r="X24" s="42">
        <f>+V24-W24</f>
        <v>0</v>
      </c>
    </row>
    <row r="25" spans="1:24" ht="12">
      <c r="A25" s="29"/>
      <c r="B25" s="42"/>
      <c r="C25" s="42"/>
      <c r="D25" s="42"/>
      <c r="E25" s="96"/>
      <c r="F25" s="42"/>
      <c r="G25" s="42"/>
      <c r="H25" s="42"/>
      <c r="I25" s="42"/>
      <c r="J25" s="96"/>
      <c r="K25" s="42"/>
      <c r="L25" s="42"/>
      <c r="M25" s="42"/>
      <c r="N25" s="42"/>
      <c r="O25" s="96"/>
      <c r="P25" s="42"/>
      <c r="Q25" s="42"/>
      <c r="R25" s="42"/>
      <c r="S25" s="42"/>
      <c r="T25" s="96"/>
      <c r="U25" s="42"/>
      <c r="V25" s="29"/>
      <c r="W25" s="29"/>
      <c r="X25" s="29"/>
    </row>
    <row r="26" spans="1:24" ht="12">
      <c r="A26" s="31" t="s">
        <v>138</v>
      </c>
      <c r="B26" s="45">
        <f>SUM(B27:B30)</f>
        <v>0</v>
      </c>
      <c r="C26" s="45">
        <f>SUM(C27:C30)</f>
        <v>25713850</v>
      </c>
      <c r="D26" s="45">
        <f>SUM(D27:D30)</f>
        <v>4907650</v>
      </c>
      <c r="E26" s="102">
        <f>SUM(E27:E30)</f>
        <v>0</v>
      </c>
      <c r="F26" s="45">
        <f>SUM(B26:E26)</f>
        <v>30621500</v>
      </c>
      <c r="G26" s="45">
        <f>SUM(G27:G30)</f>
        <v>0</v>
      </c>
      <c r="H26" s="45">
        <f>SUM(H27:H30)</f>
        <v>3176400</v>
      </c>
      <c r="I26" s="45">
        <f>SUM(I27:I30)</f>
        <v>130800</v>
      </c>
      <c r="J26" s="102">
        <f>SUM(J27:J30)</f>
        <v>0</v>
      </c>
      <c r="K26" s="45">
        <f>SUM(G26:J26)</f>
        <v>3307200</v>
      </c>
      <c r="L26" s="45">
        <f>SUM(L27:L30)</f>
        <v>0</v>
      </c>
      <c r="M26" s="45">
        <f>SUM(M27:M30)</f>
        <v>1761200</v>
      </c>
      <c r="N26" s="45">
        <f>SUM(N27:N30)</f>
        <v>76000</v>
      </c>
      <c r="O26" s="102">
        <f>SUM(O27:O30)</f>
        <v>0</v>
      </c>
      <c r="P26" s="45">
        <f>SUM(L26:O26)</f>
        <v>1837200</v>
      </c>
      <c r="Q26" s="45">
        <f>SUM(Q27:Q30)</f>
        <v>0</v>
      </c>
      <c r="R26" s="45">
        <f>SUM(R27:R30)</f>
        <v>10946360</v>
      </c>
      <c r="S26" s="45">
        <f>SUM(S27:S30)</f>
        <v>75740</v>
      </c>
      <c r="T26" s="102">
        <f>SUM(T27:T30)</f>
        <v>0</v>
      </c>
      <c r="U26" s="45">
        <f>SUM(Q26:T26)</f>
        <v>11022100</v>
      </c>
      <c r="V26" s="45">
        <f>+F26+K26+P26+U26</f>
        <v>46788000</v>
      </c>
      <c r="W26" s="31">
        <v>0</v>
      </c>
      <c r="X26" s="45">
        <f>+V26-W26</f>
        <v>46788000</v>
      </c>
    </row>
    <row r="27" spans="1:24" ht="12">
      <c r="A27" s="29" t="s">
        <v>131</v>
      </c>
      <c r="B27" s="42">
        <v>0</v>
      </c>
      <c r="C27" s="42">
        <v>0</v>
      </c>
      <c r="D27" s="42">
        <f>ESF!B62</f>
        <v>4907650</v>
      </c>
      <c r="E27" s="96">
        <v>0</v>
      </c>
      <c r="F27" s="42">
        <f>SUM(B27:E27)</f>
        <v>4907650</v>
      </c>
      <c r="G27" s="42">
        <v>0</v>
      </c>
      <c r="H27" s="42">
        <v>0</v>
      </c>
      <c r="I27" s="42">
        <f>ESF!D62</f>
        <v>130800</v>
      </c>
      <c r="J27" s="96">
        <v>0</v>
      </c>
      <c r="K27" s="42">
        <f>SUM(G27:J27)</f>
        <v>130800</v>
      </c>
      <c r="L27" s="42">
        <v>0</v>
      </c>
      <c r="M27" s="42">
        <v>0</v>
      </c>
      <c r="N27" s="42">
        <f>ESF!F62</f>
        <v>76000</v>
      </c>
      <c r="O27" s="96">
        <v>0</v>
      </c>
      <c r="P27" s="42">
        <f>SUM(L27:O27)</f>
        <v>76000</v>
      </c>
      <c r="Q27" s="42">
        <v>0</v>
      </c>
      <c r="R27" s="42">
        <v>0</v>
      </c>
      <c r="S27" s="42">
        <f>ESF!H62</f>
        <v>75740</v>
      </c>
      <c r="T27" s="96">
        <v>0</v>
      </c>
      <c r="U27" s="42">
        <f>SUM(Q27:T27)</f>
        <v>75740</v>
      </c>
      <c r="V27" s="42">
        <f>+F27+K27+P27+U27</f>
        <v>5190190</v>
      </c>
      <c r="W27" s="29">
        <v>0</v>
      </c>
      <c r="X27" s="42">
        <f>+V27-W27</f>
        <v>5190190</v>
      </c>
    </row>
    <row r="28" spans="1:24" ht="12">
      <c r="A28" s="29" t="s">
        <v>139</v>
      </c>
      <c r="B28" s="42">
        <v>0</v>
      </c>
      <c r="C28" s="42">
        <f>ESF!B63</f>
        <v>25713850</v>
      </c>
      <c r="D28" s="42">
        <v>0</v>
      </c>
      <c r="E28" s="96">
        <v>0</v>
      </c>
      <c r="F28" s="42">
        <f>SUM(B28:E28)</f>
        <v>25713850</v>
      </c>
      <c r="G28" s="42">
        <v>0</v>
      </c>
      <c r="H28" s="42">
        <f>ESF!D63</f>
        <v>3176400</v>
      </c>
      <c r="I28" s="42">
        <v>0</v>
      </c>
      <c r="J28" s="96">
        <v>0</v>
      </c>
      <c r="K28" s="42">
        <f>SUM(G28:J28)</f>
        <v>3176400</v>
      </c>
      <c r="L28" s="42">
        <v>0</v>
      </c>
      <c r="M28" s="42">
        <f>ESF!F63</f>
        <v>1761200</v>
      </c>
      <c r="N28" s="42">
        <v>0</v>
      </c>
      <c r="O28" s="96">
        <v>0</v>
      </c>
      <c r="P28" s="42">
        <f>SUM(L28:O28)</f>
        <v>1761200</v>
      </c>
      <c r="Q28" s="42">
        <v>0</v>
      </c>
      <c r="R28" s="42">
        <f>ESF!H63</f>
        <v>10946360</v>
      </c>
      <c r="S28" s="42">
        <v>0</v>
      </c>
      <c r="T28" s="96">
        <v>0</v>
      </c>
      <c r="U28" s="42">
        <f>SUM(Q28:T28)</f>
        <v>10946360</v>
      </c>
      <c r="V28" s="42">
        <f>+F28+K28+P28+U28</f>
        <v>41597810</v>
      </c>
      <c r="W28" s="29">
        <v>0</v>
      </c>
      <c r="X28" s="42">
        <f>+V28-W28</f>
        <v>41597810</v>
      </c>
    </row>
    <row r="29" spans="1:24" ht="12">
      <c r="A29" s="29" t="s">
        <v>140</v>
      </c>
      <c r="B29" s="42">
        <v>0</v>
      </c>
      <c r="C29" s="42">
        <v>0</v>
      </c>
      <c r="D29" s="42">
        <v>0</v>
      </c>
      <c r="E29" s="96">
        <v>0</v>
      </c>
      <c r="F29" s="42">
        <f>SUM(B29:E29)</f>
        <v>0</v>
      </c>
      <c r="G29" s="42">
        <v>0</v>
      </c>
      <c r="H29" s="42">
        <v>0</v>
      </c>
      <c r="I29" s="42">
        <v>0</v>
      </c>
      <c r="J29" s="96">
        <v>0</v>
      </c>
      <c r="K29" s="42">
        <f>SUM(G29:J29)</f>
        <v>0</v>
      </c>
      <c r="L29" s="42">
        <v>0</v>
      </c>
      <c r="M29" s="42">
        <v>0</v>
      </c>
      <c r="N29" s="42">
        <v>0</v>
      </c>
      <c r="O29" s="96">
        <v>0</v>
      </c>
      <c r="P29" s="42">
        <f>SUM(L29:O29)</f>
        <v>0</v>
      </c>
      <c r="Q29" s="42">
        <v>0</v>
      </c>
      <c r="R29" s="42">
        <v>0</v>
      </c>
      <c r="S29" s="42">
        <v>0</v>
      </c>
      <c r="T29" s="96">
        <v>0</v>
      </c>
      <c r="U29" s="42">
        <f>SUM(Q29:T29)</f>
        <v>0</v>
      </c>
      <c r="V29" s="42">
        <f>+F29+K29+P29+U29</f>
        <v>0</v>
      </c>
      <c r="W29" s="29">
        <v>0</v>
      </c>
      <c r="X29" s="42">
        <f>+V29-W29</f>
        <v>0</v>
      </c>
    </row>
    <row r="30" spans="1:24" ht="12">
      <c r="A30" s="29" t="s">
        <v>141</v>
      </c>
      <c r="B30" s="42">
        <v>0</v>
      </c>
      <c r="C30" s="42">
        <v>0</v>
      </c>
      <c r="D30" s="42">
        <v>0</v>
      </c>
      <c r="E30" s="96">
        <v>0</v>
      </c>
      <c r="F30" s="42">
        <f>SUM(B30:E30)</f>
        <v>0</v>
      </c>
      <c r="G30" s="42">
        <v>0</v>
      </c>
      <c r="H30" s="42">
        <v>0</v>
      </c>
      <c r="I30" s="42">
        <v>0</v>
      </c>
      <c r="J30" s="96">
        <v>0</v>
      </c>
      <c r="K30" s="42">
        <f>SUM(G30:J30)</f>
        <v>0</v>
      </c>
      <c r="L30" s="42">
        <v>0</v>
      </c>
      <c r="M30" s="42">
        <v>0</v>
      </c>
      <c r="N30" s="42">
        <v>0</v>
      </c>
      <c r="O30" s="96">
        <v>0</v>
      </c>
      <c r="P30" s="42">
        <f>SUM(L30:O30)</f>
        <v>0</v>
      </c>
      <c r="Q30" s="42">
        <v>0</v>
      </c>
      <c r="R30" s="42">
        <v>0</v>
      </c>
      <c r="S30" s="42">
        <v>0</v>
      </c>
      <c r="T30" s="96">
        <v>0</v>
      </c>
      <c r="U30" s="42">
        <f>SUM(Q30:T30)</f>
        <v>0</v>
      </c>
      <c r="V30" s="42">
        <f>+F30+K30+P30+U30</f>
        <v>0</v>
      </c>
      <c r="W30" s="29">
        <v>0</v>
      </c>
      <c r="X30" s="42">
        <f>+V30-W30</f>
        <v>0</v>
      </c>
    </row>
    <row r="31" spans="1:24" ht="12">
      <c r="A31" s="29"/>
      <c r="B31" s="42"/>
      <c r="C31" s="42"/>
      <c r="D31" s="42"/>
      <c r="E31" s="96"/>
      <c r="F31" s="42"/>
      <c r="G31" s="42"/>
      <c r="H31" s="42"/>
      <c r="I31" s="42"/>
      <c r="J31" s="96"/>
      <c r="K31" s="42"/>
      <c r="L31" s="42"/>
      <c r="M31" s="42"/>
      <c r="N31" s="42"/>
      <c r="O31" s="96"/>
      <c r="P31" s="42"/>
      <c r="Q31" s="42"/>
      <c r="R31" s="42"/>
      <c r="S31" s="42"/>
      <c r="T31" s="96"/>
      <c r="U31" s="42"/>
      <c r="V31" s="29"/>
      <c r="W31" s="29"/>
      <c r="X31" s="29"/>
    </row>
    <row r="32" spans="1:24" ht="12">
      <c r="A32" s="31" t="s">
        <v>142</v>
      </c>
      <c r="B32" s="45">
        <f>SUM(B19+B21+B26)</f>
        <v>0</v>
      </c>
      <c r="C32" s="45">
        <f aca="true" t="shared" si="1" ref="C32:T32">SUM(C19+C21+C26)</f>
        <v>25713850</v>
      </c>
      <c r="D32" s="45">
        <f>SUM(D19+D21+D26)-D14</f>
        <v>4907650</v>
      </c>
      <c r="E32" s="45">
        <f t="shared" si="1"/>
        <v>0</v>
      </c>
      <c r="F32" s="45">
        <f>SUM(F19+F21+F26)-F14</f>
        <v>30621500</v>
      </c>
      <c r="G32" s="45">
        <f t="shared" si="1"/>
        <v>0</v>
      </c>
      <c r="H32" s="45">
        <f t="shared" si="1"/>
        <v>3176400</v>
      </c>
      <c r="I32" s="45">
        <f>SUM(I19+I21+I26)-I14</f>
        <v>130800</v>
      </c>
      <c r="J32" s="45">
        <f t="shared" si="1"/>
        <v>0</v>
      </c>
      <c r="K32" s="45">
        <f>SUM(K19+K21+K26)-K14</f>
        <v>3307200</v>
      </c>
      <c r="L32" s="45">
        <f t="shared" si="1"/>
        <v>0</v>
      </c>
      <c r="M32" s="45">
        <f t="shared" si="1"/>
        <v>1761200</v>
      </c>
      <c r="N32" s="45">
        <f>SUM(N19+N21+N26)-N14</f>
        <v>76000</v>
      </c>
      <c r="O32" s="45">
        <f t="shared" si="1"/>
        <v>0</v>
      </c>
      <c r="P32" s="45">
        <f>SUM(P19+P21+P26)-P14</f>
        <v>1837200</v>
      </c>
      <c r="Q32" s="45">
        <f t="shared" si="1"/>
        <v>0</v>
      </c>
      <c r="R32" s="45">
        <f t="shared" si="1"/>
        <v>10946360</v>
      </c>
      <c r="S32" s="45">
        <f>SUM(S19+S21+S26)-S14</f>
        <v>75740</v>
      </c>
      <c r="T32" s="45">
        <f t="shared" si="1"/>
        <v>0</v>
      </c>
      <c r="U32" s="45">
        <f>SUM(U19+U21+U26)-U14</f>
        <v>11022100</v>
      </c>
      <c r="V32" s="45">
        <f>+F32+K32+P32+U32</f>
        <v>46788000</v>
      </c>
      <c r="W32" s="31">
        <v>0</v>
      </c>
      <c r="X32" s="45">
        <f>+V32-W32</f>
        <v>46788000</v>
      </c>
    </row>
    <row r="33" spans="1:24" ht="12">
      <c r="A33" s="30"/>
      <c r="B33" s="103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30"/>
      <c r="W33" s="30"/>
      <c r="X33" s="30"/>
    </row>
    <row r="36" ht="12">
      <c r="P36" s="96"/>
    </row>
  </sheetData>
  <sheetProtection/>
  <mergeCells count="10">
    <mergeCell ref="V1:V4"/>
    <mergeCell ref="W1:W4"/>
    <mergeCell ref="X1:X4"/>
    <mergeCell ref="L3:P3"/>
    <mergeCell ref="Q3:U3"/>
    <mergeCell ref="A1:U1"/>
    <mergeCell ref="A2:U2"/>
    <mergeCell ref="B3:F3"/>
    <mergeCell ref="A3:A4"/>
    <mergeCell ref="G3:K3"/>
  </mergeCells>
  <printOptions/>
  <pageMargins left="0.7" right="0.7" top="0.75" bottom="0.75" header="0.3" footer="0.3"/>
  <pageSetup fitToHeight="0" fitToWidth="1" horizontalDpi="600" verticalDpi="600" orientation="landscape" scale="31" r:id="rId1"/>
  <ignoredErrors>
    <ignoredError sqref="F8:F18 K8:K18 P8:P18 F20:F26 K20:K26 P20:P26 D32:F32 I32:K32 N32:P32 S32:T3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PageLayoutView="0" workbookViewId="0" topLeftCell="A1">
      <selection activeCell="A44" sqref="A44"/>
    </sheetView>
  </sheetViews>
  <sheetFormatPr defaultColWidth="11.421875" defaultRowHeight="15"/>
  <cols>
    <col min="1" max="1" width="34.57421875" style="5" customWidth="1"/>
    <col min="2" max="3" width="9.8515625" style="5" bestFit="1" customWidth="1"/>
    <col min="4" max="4" width="8.8515625" style="5" bestFit="1" customWidth="1"/>
    <col min="5" max="5" width="9.421875" style="5" bestFit="1" customWidth="1"/>
    <col min="6" max="6" width="8.8515625" style="5" bestFit="1" customWidth="1"/>
    <col min="7" max="7" width="9.421875" style="5" bestFit="1" customWidth="1"/>
    <col min="8" max="11" width="9.8515625" style="5" bestFit="1" customWidth="1"/>
    <col min="12" max="12" width="6.421875" style="5" bestFit="1" customWidth="1"/>
    <col min="13" max="13" width="9.421875" style="5" bestFit="1" customWidth="1"/>
    <col min="14" max="15" width="9.8515625" style="5" bestFit="1" customWidth="1"/>
    <col min="16" max="16384" width="11.421875" style="5" customWidth="1"/>
  </cols>
  <sheetData>
    <row r="1" spans="1:15" ht="12">
      <c r="A1" s="129" t="s">
        <v>144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12">
      <c r="A2" s="129" t="s">
        <v>64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 ht="12">
      <c r="A3" s="88"/>
      <c r="B3" s="120" t="s">
        <v>60</v>
      </c>
      <c r="C3" s="121"/>
      <c r="D3" s="120" t="s">
        <v>61</v>
      </c>
      <c r="E3" s="121"/>
      <c r="F3" s="120" t="s">
        <v>62</v>
      </c>
      <c r="G3" s="121"/>
      <c r="H3" s="120" t="s">
        <v>150</v>
      </c>
      <c r="I3" s="121"/>
      <c r="J3" s="120" t="s">
        <v>186</v>
      </c>
      <c r="K3" s="121"/>
      <c r="L3" s="120" t="s">
        <v>176</v>
      </c>
      <c r="M3" s="121"/>
      <c r="N3" s="120" t="s">
        <v>177</v>
      </c>
      <c r="O3" s="121"/>
    </row>
    <row r="4" spans="1:15" ht="12">
      <c r="A4" s="36"/>
      <c r="B4" s="50" t="s">
        <v>145</v>
      </c>
      <c r="C4" s="50" t="s">
        <v>146</v>
      </c>
      <c r="D4" s="50" t="s">
        <v>145</v>
      </c>
      <c r="E4" s="50" t="s">
        <v>146</v>
      </c>
      <c r="F4" s="50" t="s">
        <v>145</v>
      </c>
      <c r="G4" s="50" t="s">
        <v>146</v>
      </c>
      <c r="H4" s="50" t="s">
        <v>145</v>
      </c>
      <c r="I4" s="35" t="s">
        <v>146</v>
      </c>
      <c r="J4" s="50" t="s">
        <v>145</v>
      </c>
      <c r="K4" s="50" t="s">
        <v>146</v>
      </c>
      <c r="L4" s="50" t="s">
        <v>145</v>
      </c>
      <c r="M4" s="50" t="s">
        <v>146</v>
      </c>
      <c r="N4" s="50" t="s">
        <v>145</v>
      </c>
      <c r="O4" s="50" t="s">
        <v>146</v>
      </c>
    </row>
    <row r="5" spans="1:15" ht="12" hidden="1">
      <c r="A5" s="36"/>
      <c r="B5" s="52"/>
      <c r="C5" s="52"/>
      <c r="D5" s="52"/>
      <c r="E5" s="52"/>
      <c r="F5" s="52"/>
      <c r="G5" s="52"/>
      <c r="H5" s="52"/>
      <c r="I5" s="35"/>
      <c r="J5" s="29"/>
      <c r="K5" s="29"/>
      <c r="L5" s="29"/>
      <c r="M5" s="29"/>
      <c r="N5" s="29"/>
      <c r="O5" s="29"/>
    </row>
    <row r="6" spans="1:15" ht="12">
      <c r="A6" s="32" t="s">
        <v>147</v>
      </c>
      <c r="B6" s="51"/>
      <c r="C6" s="51"/>
      <c r="D6" s="51"/>
      <c r="E6" s="51"/>
      <c r="F6" s="51"/>
      <c r="G6" s="51"/>
      <c r="H6" s="51"/>
      <c r="I6" s="33"/>
      <c r="J6" s="29"/>
      <c r="K6" s="29"/>
      <c r="L6" s="29"/>
      <c r="M6" s="29"/>
      <c r="N6" s="29"/>
      <c r="O6" s="29"/>
    </row>
    <row r="7" spans="1:15" ht="12">
      <c r="A7" s="32" t="s">
        <v>4</v>
      </c>
      <c r="B7" s="51"/>
      <c r="C7" s="51"/>
      <c r="D7" s="51"/>
      <c r="E7" s="51"/>
      <c r="F7" s="51"/>
      <c r="G7" s="51"/>
      <c r="H7" s="51"/>
      <c r="I7" s="33"/>
      <c r="J7" s="29"/>
      <c r="K7" s="29"/>
      <c r="L7" s="29"/>
      <c r="M7" s="29"/>
      <c r="N7" s="29"/>
      <c r="O7" s="29"/>
    </row>
    <row r="8" spans="1:15" ht="12">
      <c r="A8" s="34" t="s">
        <v>6</v>
      </c>
      <c r="B8" s="98">
        <f>IF(ESF!B7&lt;ESF!C7,ESF!C7-ESF!B7,0)</f>
        <v>989200</v>
      </c>
      <c r="C8" s="98">
        <f>IF(ESF!B7&gt;ESF!C7,ESF!B7-ESF!C7,0)</f>
        <v>0</v>
      </c>
      <c r="D8" s="98">
        <f>IF(ESF!D7&lt;ESF!E7,ESF!E7-ESF!D7,0)</f>
        <v>91600</v>
      </c>
      <c r="E8" s="98">
        <f>IF(ESF!D7&gt;ESF!E7,ESF!D7-ESF!E7,0)</f>
        <v>0</v>
      </c>
      <c r="F8" s="98">
        <f>IF(ESF!F7&lt;ESF!G7,ESF!G7-ESF!F7,0)</f>
        <v>446000</v>
      </c>
      <c r="G8" s="98">
        <f>IF(ESF!F7&gt;ESF!G7,ESF!F7-ESF!G7,0)</f>
        <v>0</v>
      </c>
      <c r="H8" s="98">
        <f>IF(ESF!H7&lt;ESF!I7,ESF!I7-ESF!H7,0)</f>
        <v>0</v>
      </c>
      <c r="I8" s="98">
        <f>IF(ESF!H7&gt;ESF!I7,ESF!H7-ESF!I7,0)</f>
        <v>212100</v>
      </c>
      <c r="J8" s="42">
        <f>+B8+D8+F8+H8</f>
        <v>1526800</v>
      </c>
      <c r="K8" s="42">
        <f>+C8+E8+G8+I8</f>
        <v>212100</v>
      </c>
      <c r="L8" s="29">
        <v>0</v>
      </c>
      <c r="M8" s="29">
        <v>0</v>
      </c>
      <c r="N8" s="42">
        <f>J8-L8</f>
        <v>1526800</v>
      </c>
      <c r="O8" s="42">
        <f>K8-M8</f>
        <v>212100</v>
      </c>
    </row>
    <row r="9" spans="1:15" ht="12">
      <c r="A9" s="34" t="s">
        <v>8</v>
      </c>
      <c r="B9" s="98">
        <f>IF(ESF!B8&lt;ESF!C8,ESF!C8-ESF!B8,0)</f>
        <v>0</v>
      </c>
      <c r="C9" s="98">
        <f>IF(ESF!B8&gt;ESF!C8,ESF!B8-ESF!C8,0)</f>
        <v>358150</v>
      </c>
      <c r="D9" s="98">
        <f>IF(ESF!D8&lt;ESF!E8,ESF!E8-ESF!D8,0)</f>
        <v>0</v>
      </c>
      <c r="E9" s="98">
        <f>IF(ESF!D8&gt;ESF!E8,ESF!D8-ESF!E8,0)</f>
        <v>37000</v>
      </c>
      <c r="F9" s="98">
        <f>IF(ESF!F8&lt;ESF!G8,ESF!G8-ESF!F8,0)</f>
        <v>0</v>
      </c>
      <c r="G9" s="98">
        <f>IF(ESF!F8&gt;ESF!G8,ESF!F8-ESF!G8,0)</f>
        <v>138000</v>
      </c>
      <c r="H9" s="98">
        <f>IF(ESF!H8&lt;ESF!I8,ESF!I8-ESF!H8,0)</f>
        <v>1059760</v>
      </c>
      <c r="I9" s="98">
        <f>IF(ESF!H8&gt;ESF!I8,ESF!H8-ESF!I8,0)</f>
        <v>0</v>
      </c>
      <c r="J9" s="42">
        <f aca="true" t="shared" si="0" ref="J9:J14">+B9+D9+F9+H9</f>
        <v>1059760</v>
      </c>
      <c r="K9" s="42">
        <f aca="true" t="shared" si="1" ref="K9:K14">+C9+E9+G9+I9</f>
        <v>533150</v>
      </c>
      <c r="L9" s="29">
        <v>0</v>
      </c>
      <c r="M9" s="29">
        <v>0</v>
      </c>
      <c r="N9" s="42">
        <f aca="true" t="shared" si="2" ref="N9:N14">J9-L9</f>
        <v>1059760</v>
      </c>
      <c r="O9" s="42">
        <f aca="true" t="shared" si="3" ref="O9:O14">K9-M9</f>
        <v>533150</v>
      </c>
    </row>
    <row r="10" spans="1:15" ht="12">
      <c r="A10" s="34" t="s">
        <v>10</v>
      </c>
      <c r="B10" s="98">
        <f>IF(ESF!B9&lt;ESF!C9,ESF!C9-ESF!B9,0)</f>
        <v>0</v>
      </c>
      <c r="C10" s="98">
        <f>IF(ESF!B9&gt;ESF!C9,ESF!B9-ESF!C9,0)</f>
        <v>0</v>
      </c>
      <c r="D10" s="98">
        <f>IF(ESF!D9&lt;ESF!E9,ESF!E9-ESF!D9,0)</f>
        <v>0</v>
      </c>
      <c r="E10" s="98">
        <f>IF(ESF!D9&gt;ESF!E9,ESF!D9-ESF!E9,0)</f>
        <v>0</v>
      </c>
      <c r="F10" s="98">
        <f>IF(ESF!F9&lt;ESF!G9,ESF!G9-ESF!F9,0)</f>
        <v>0</v>
      </c>
      <c r="G10" s="98">
        <f>IF(ESF!F9&gt;ESF!G9,ESF!F9-ESF!G9,0)</f>
        <v>0</v>
      </c>
      <c r="H10" s="98">
        <f>IF(ESF!H9&lt;ESF!I9,ESF!I9-ESF!H9,0)</f>
        <v>0</v>
      </c>
      <c r="I10" s="98">
        <f>IF(ESF!H9&gt;ESF!I9,ESF!H9-ESF!I9,0)</f>
        <v>0</v>
      </c>
      <c r="J10" s="42">
        <f t="shared" si="0"/>
        <v>0</v>
      </c>
      <c r="K10" s="42">
        <f t="shared" si="1"/>
        <v>0</v>
      </c>
      <c r="L10" s="29">
        <v>0</v>
      </c>
      <c r="M10" s="29">
        <v>0</v>
      </c>
      <c r="N10" s="42">
        <f t="shared" si="2"/>
        <v>0</v>
      </c>
      <c r="O10" s="42">
        <f t="shared" si="3"/>
        <v>0</v>
      </c>
    </row>
    <row r="11" spans="1:15" ht="12">
      <c r="A11" s="34" t="s">
        <v>12</v>
      </c>
      <c r="B11" s="98">
        <f>IF(ESF!B10&lt;ESF!C10,ESF!C10-ESF!B10,0)</f>
        <v>802000</v>
      </c>
      <c r="C11" s="98">
        <f>IF(ESF!B10&gt;ESF!C10,ESF!B10-ESF!C10,0)</f>
        <v>0</v>
      </c>
      <c r="D11" s="98">
        <f>IF(ESF!D10&lt;ESF!E10,ESF!E10-ESF!D10,0)</f>
        <v>0</v>
      </c>
      <c r="E11" s="98">
        <f>IF(ESF!D10&gt;ESF!E10,ESF!D10-ESF!E10,0)</f>
        <v>0</v>
      </c>
      <c r="F11" s="98">
        <f>IF(ESF!F10&lt;ESF!G10,ESF!G10-ESF!F10,0)</f>
        <v>0</v>
      </c>
      <c r="G11" s="98">
        <f>IF(ESF!F10&gt;ESF!G10,ESF!F10-ESF!G10,0)</f>
        <v>0</v>
      </c>
      <c r="H11" s="98">
        <f>IF(ESF!H10&lt;ESF!I10,ESF!I10-ESF!H10,0)</f>
        <v>0</v>
      </c>
      <c r="I11" s="98">
        <f>IF(ESF!H10&gt;ESF!I10,ESF!H10-ESF!I10,0)</f>
        <v>0</v>
      </c>
      <c r="J11" s="42">
        <f t="shared" si="0"/>
        <v>802000</v>
      </c>
      <c r="K11" s="42">
        <f t="shared" si="1"/>
        <v>0</v>
      </c>
      <c r="L11" s="29">
        <v>0</v>
      </c>
      <c r="M11" s="29">
        <v>0</v>
      </c>
      <c r="N11" s="42">
        <f t="shared" si="2"/>
        <v>802000</v>
      </c>
      <c r="O11" s="42">
        <f t="shared" si="3"/>
        <v>0</v>
      </c>
    </row>
    <row r="12" spans="1:15" ht="12">
      <c r="A12" s="34" t="s">
        <v>14</v>
      </c>
      <c r="B12" s="98">
        <f>IF(ESF!B11&lt;ESF!C11,ESF!C11-ESF!B11,0)</f>
        <v>0</v>
      </c>
      <c r="C12" s="98">
        <f>IF(ESF!B11&gt;ESF!C11,ESF!B11-ESF!C11,0)</f>
        <v>136000</v>
      </c>
      <c r="D12" s="98">
        <f>IF(ESF!D11&lt;ESF!E11,ESF!E11-ESF!D11,0)</f>
        <v>0</v>
      </c>
      <c r="E12" s="98">
        <f>IF(ESF!D11&gt;ESF!E11,ESF!D11-ESF!E11,0)</f>
        <v>0</v>
      </c>
      <c r="F12" s="98">
        <f>IF(ESF!F11&lt;ESF!G11,ESF!G11-ESF!F11,0)</f>
        <v>0</v>
      </c>
      <c r="G12" s="98">
        <f>IF(ESF!F11&gt;ESF!G11,ESF!F11-ESF!G11,0)</f>
        <v>0</v>
      </c>
      <c r="H12" s="98">
        <f>IF(ESF!H11&lt;ESF!I11,ESF!I11-ESF!H11,0)</f>
        <v>0</v>
      </c>
      <c r="I12" s="98">
        <f>IF(ESF!H11&gt;ESF!I11,ESF!H11-ESF!I11,0)</f>
        <v>0</v>
      </c>
      <c r="J12" s="42">
        <f t="shared" si="0"/>
        <v>0</v>
      </c>
      <c r="K12" s="42">
        <f t="shared" si="1"/>
        <v>136000</v>
      </c>
      <c r="L12" s="29">
        <v>0</v>
      </c>
      <c r="M12" s="29">
        <v>0</v>
      </c>
      <c r="N12" s="42">
        <f t="shared" si="2"/>
        <v>0</v>
      </c>
      <c r="O12" s="42">
        <f t="shared" si="3"/>
        <v>136000</v>
      </c>
    </row>
    <row r="13" spans="1:15" ht="24">
      <c r="A13" s="34" t="s">
        <v>16</v>
      </c>
      <c r="B13" s="98">
        <f>IF(ESF!B12&lt;ESF!C12,ESF!C12-ESF!B12,0)</f>
        <v>0</v>
      </c>
      <c r="C13" s="98">
        <f>IF(ESF!B12&gt;ESF!C12,ESF!B12-ESF!C12,0)</f>
        <v>0</v>
      </c>
      <c r="D13" s="98">
        <f>IF(ESF!D12&lt;ESF!E12,ESF!E12-ESF!D12,0)</f>
        <v>0</v>
      </c>
      <c r="E13" s="98">
        <f>IF(ESF!D12&gt;ESF!E12,ESF!D12-ESF!E12,0)</f>
        <v>0</v>
      </c>
      <c r="F13" s="98">
        <f>IF(ESF!F12&lt;ESF!G12,ESF!G12-ESF!F12,0)</f>
        <v>0</v>
      </c>
      <c r="G13" s="98">
        <f>IF(ESF!F12&gt;ESF!G12,ESF!F12-ESF!G12,0)</f>
        <v>0</v>
      </c>
      <c r="H13" s="98">
        <f>IF(ESF!H12&lt;ESF!I12,ESF!I12-ESF!H12,0)</f>
        <v>0</v>
      </c>
      <c r="I13" s="98">
        <f>IF(ESF!H12&gt;ESF!I12,ESF!H12-ESF!I12,0)</f>
        <v>0</v>
      </c>
      <c r="J13" s="98">
        <f t="shared" si="0"/>
        <v>0</v>
      </c>
      <c r="K13" s="98">
        <f t="shared" si="1"/>
        <v>0</v>
      </c>
      <c r="L13" s="98">
        <v>0</v>
      </c>
      <c r="M13" s="98">
        <v>0</v>
      </c>
      <c r="N13" s="98">
        <f t="shared" si="2"/>
        <v>0</v>
      </c>
      <c r="O13" s="98">
        <f t="shared" si="3"/>
        <v>0</v>
      </c>
    </row>
    <row r="14" spans="1:15" ht="12">
      <c r="A14" s="34" t="s">
        <v>18</v>
      </c>
      <c r="B14" s="98">
        <f>IF(ESF!B13&lt;ESF!C13,ESF!C13-ESF!B13,0)</f>
        <v>0</v>
      </c>
      <c r="C14" s="98">
        <f>IF(ESF!B13&gt;ESF!C13,ESF!B13-ESF!C13,0)</f>
        <v>0</v>
      </c>
      <c r="D14" s="98">
        <f>IF(ESF!D13&lt;ESF!E13,ESF!E13-ESF!D13,0)</f>
        <v>0</v>
      </c>
      <c r="E14" s="98">
        <f>IF(ESF!D13&gt;ESF!E13,ESF!D13-ESF!E13,0)</f>
        <v>0</v>
      </c>
      <c r="F14" s="98">
        <f>IF(ESF!F13&lt;ESF!G13,ESF!G13-ESF!F13,0)</f>
        <v>0</v>
      </c>
      <c r="G14" s="98">
        <f>IF(ESF!F13&gt;ESF!G13,ESF!F13-ESF!G13,0)</f>
        <v>0</v>
      </c>
      <c r="H14" s="98">
        <f>IF(ESF!H13&lt;ESF!I13,ESF!I13-ESF!H13,0)</f>
        <v>0</v>
      </c>
      <c r="I14" s="98">
        <f>IF(ESF!H13&gt;ESF!I13,ESF!H13-ESF!I13,0)</f>
        <v>0</v>
      </c>
      <c r="J14" s="42">
        <f t="shared" si="0"/>
        <v>0</v>
      </c>
      <c r="K14" s="42">
        <f t="shared" si="1"/>
        <v>0</v>
      </c>
      <c r="L14" s="29">
        <v>0</v>
      </c>
      <c r="M14" s="29">
        <v>0</v>
      </c>
      <c r="N14" s="42">
        <f t="shared" si="2"/>
        <v>0</v>
      </c>
      <c r="O14" s="42">
        <f t="shared" si="3"/>
        <v>0</v>
      </c>
    </row>
    <row r="15" spans="1:15" ht="12" hidden="1">
      <c r="A15" s="32"/>
      <c r="B15" s="51"/>
      <c r="C15" s="51"/>
      <c r="D15" s="51"/>
      <c r="E15" s="51"/>
      <c r="F15" s="51"/>
      <c r="G15" s="51"/>
      <c r="H15" s="51"/>
      <c r="I15" s="33"/>
      <c r="J15" s="29"/>
      <c r="K15" s="29"/>
      <c r="L15" s="29"/>
      <c r="M15" s="29"/>
      <c r="N15" s="29"/>
      <c r="O15" s="29"/>
    </row>
    <row r="16" spans="1:15" ht="12">
      <c r="A16" s="32" t="s">
        <v>23</v>
      </c>
      <c r="B16" s="51"/>
      <c r="C16" s="51"/>
      <c r="D16" s="51"/>
      <c r="E16" s="51"/>
      <c r="F16" s="51"/>
      <c r="G16" s="51"/>
      <c r="H16" s="51"/>
      <c r="I16" s="33"/>
      <c r="J16" s="29"/>
      <c r="K16" s="29"/>
      <c r="L16" s="29"/>
      <c r="M16" s="29"/>
      <c r="N16" s="29"/>
      <c r="O16" s="29"/>
    </row>
    <row r="17" spans="1:15" ht="12">
      <c r="A17" s="34" t="s">
        <v>25</v>
      </c>
      <c r="B17" s="98">
        <f>IF(ESF!B17&lt;ESF!C17,ESF!C17-ESF!B17,0)</f>
        <v>0</v>
      </c>
      <c r="C17" s="98">
        <f>IF(ESF!B17&gt;ESF!C17,ESF!B17-ESF!C17,0)</f>
        <v>10000000</v>
      </c>
      <c r="D17" s="98">
        <f>IF(ESF!D17&lt;ESF!E17,ESF!E17-ESF!D17,0)</f>
        <v>0</v>
      </c>
      <c r="E17" s="98">
        <f>IF(ESF!D17&gt;ESF!E17,ESF!D17-ESF!E17,0)</f>
        <v>0</v>
      </c>
      <c r="F17" s="98">
        <f>IF(ESF!F17&lt;ESF!G17,ESF!G17-ESF!F17,0)</f>
        <v>0</v>
      </c>
      <c r="G17" s="98">
        <f>IF(ESF!F17&gt;ESF!G17,ESF!F17-ESF!G17,0)</f>
        <v>0</v>
      </c>
      <c r="H17" s="98">
        <f>IF(ESF!H17&lt;ESF!I17,ESF!I17-ESF!H17,0)</f>
        <v>0</v>
      </c>
      <c r="I17" s="98">
        <f>IF(ESF!H17&gt;ESF!I17,ESF!H17-ESF!I17,0)</f>
        <v>0</v>
      </c>
      <c r="J17" s="42">
        <f aca="true" t="shared" si="4" ref="J17:J25">+B17+D17+F17+H17</f>
        <v>0</v>
      </c>
      <c r="K17" s="42">
        <f aca="true" t="shared" si="5" ref="K17:K25">+C17+E17+G17+I17</f>
        <v>10000000</v>
      </c>
      <c r="L17" s="29">
        <v>0</v>
      </c>
      <c r="M17" s="29">
        <v>0</v>
      </c>
      <c r="N17" s="42">
        <f aca="true" t="shared" si="6" ref="N17:N25">J17-L17</f>
        <v>0</v>
      </c>
      <c r="O17" s="42">
        <f aca="true" t="shared" si="7" ref="O17:O25">K17-M17</f>
        <v>10000000</v>
      </c>
    </row>
    <row r="18" spans="1:15" ht="24">
      <c r="A18" s="34" t="s">
        <v>27</v>
      </c>
      <c r="B18" s="98">
        <f>IF(ESF!B18&lt;ESF!C18,ESF!C18-ESF!B18,0)</f>
        <v>0</v>
      </c>
      <c r="C18" s="98">
        <f>IF(ESF!B18&gt;ESF!C18,ESF!B18-ESF!C18,0)</f>
        <v>911700</v>
      </c>
      <c r="D18" s="98">
        <f>IF(ESF!D18&lt;ESF!E18,ESF!E18-ESF!D18,0)</f>
        <v>0</v>
      </c>
      <c r="E18" s="98">
        <f>IF(ESF!D18&gt;ESF!E18,ESF!D18-ESF!E18,0)</f>
        <v>30000</v>
      </c>
      <c r="F18" s="98">
        <f>IF(ESF!F18&lt;ESF!G18,ESF!G18-ESF!F18,0)</f>
        <v>120000</v>
      </c>
      <c r="G18" s="98">
        <f>IF(ESF!F18&gt;ESF!G18,ESF!F18-ESF!G18,0)</f>
        <v>0</v>
      </c>
      <c r="H18" s="98">
        <f>IF(ESF!H18&lt;ESF!I18,ESF!I18-ESF!H18,0)</f>
        <v>0</v>
      </c>
      <c r="I18" s="98">
        <f>IF(ESF!H18&gt;ESF!I18,ESF!H18-ESF!I18,0)</f>
        <v>103000</v>
      </c>
      <c r="J18" s="98">
        <f t="shared" si="4"/>
        <v>120000</v>
      </c>
      <c r="K18" s="98">
        <f t="shared" si="5"/>
        <v>1044700</v>
      </c>
      <c r="L18" s="98">
        <v>0</v>
      </c>
      <c r="M18" s="98">
        <v>0</v>
      </c>
      <c r="N18" s="98">
        <f t="shared" si="6"/>
        <v>120000</v>
      </c>
      <c r="O18" s="98">
        <f t="shared" si="7"/>
        <v>1044700</v>
      </c>
    </row>
    <row r="19" spans="1:15" ht="24">
      <c r="A19" s="34" t="s">
        <v>29</v>
      </c>
      <c r="B19" s="98">
        <f>IF(ESF!B19&lt;ESF!C19,ESF!C19-ESF!B19,0)</f>
        <v>5344000</v>
      </c>
      <c r="C19" s="98">
        <f>IF(ESF!B19&gt;ESF!C19,ESF!B19-ESF!C19,0)</f>
        <v>0</v>
      </c>
      <c r="D19" s="98">
        <f>IF(ESF!D19&lt;ESF!E19,ESF!E19-ESF!D19,0)</f>
        <v>0</v>
      </c>
      <c r="E19" s="98">
        <f>IF(ESF!D19&gt;ESF!E19,ESF!D19-ESF!E19,0)</f>
        <v>313000</v>
      </c>
      <c r="F19" s="98">
        <f>IF(ESF!F19&lt;ESF!G19,ESF!G19-ESF!F19,0)</f>
        <v>0</v>
      </c>
      <c r="G19" s="98">
        <f>IF(ESF!F19&gt;ESF!G19,ESF!F19-ESF!G19,0)</f>
        <v>135200</v>
      </c>
      <c r="H19" s="98">
        <f>IF(ESF!H19&lt;ESF!I19,ESF!I19-ESF!H19,0)</f>
        <v>0</v>
      </c>
      <c r="I19" s="98">
        <f>IF(ESF!H19&gt;ESF!I19,ESF!H19-ESF!I19,0)</f>
        <v>185000</v>
      </c>
      <c r="J19" s="98">
        <f t="shared" si="4"/>
        <v>5344000</v>
      </c>
      <c r="K19" s="98">
        <f t="shared" si="5"/>
        <v>633200</v>
      </c>
      <c r="L19" s="98">
        <v>0</v>
      </c>
      <c r="M19" s="98">
        <v>0</v>
      </c>
      <c r="N19" s="98">
        <f t="shared" si="6"/>
        <v>5344000</v>
      </c>
      <c r="O19" s="98">
        <f t="shared" si="7"/>
        <v>633200</v>
      </c>
    </row>
    <row r="20" spans="1:15" ht="12">
      <c r="A20" s="34" t="s">
        <v>32</v>
      </c>
      <c r="B20" s="98">
        <f>IF(ESF!B20&lt;ESF!C20,ESF!C20-ESF!B20,0)</f>
        <v>0</v>
      </c>
      <c r="C20" s="98">
        <f>IF(ESF!B20&gt;ESF!C20,ESF!B20-ESF!C20,0)</f>
        <v>396000</v>
      </c>
      <c r="D20" s="98">
        <f>IF(ESF!D20&lt;ESF!E20,ESF!E20-ESF!D20,0)</f>
        <v>0</v>
      </c>
      <c r="E20" s="98">
        <f>IF(ESF!D20&gt;ESF!E20,ESF!D20-ESF!E20,0)</f>
        <v>119500</v>
      </c>
      <c r="F20" s="98">
        <f>IF(ESF!F20&lt;ESF!G20,ESF!G20-ESF!F20,0)</f>
        <v>0</v>
      </c>
      <c r="G20" s="98">
        <f>IF(ESF!F20&gt;ESF!G20,ESF!F20-ESF!G20,0)</f>
        <v>247500</v>
      </c>
      <c r="H20" s="98">
        <f>IF(ESF!H20&lt;ESF!I20,ESF!I20-ESF!H20,0)</f>
        <v>0</v>
      </c>
      <c r="I20" s="98">
        <f>IF(ESF!H20&gt;ESF!I20,ESF!H20-ESF!I20,0)</f>
        <v>166400</v>
      </c>
      <c r="J20" s="42">
        <f t="shared" si="4"/>
        <v>0</v>
      </c>
      <c r="K20" s="42">
        <f t="shared" si="5"/>
        <v>929400</v>
      </c>
      <c r="L20" s="29">
        <v>0</v>
      </c>
      <c r="M20" s="29">
        <v>0</v>
      </c>
      <c r="N20" s="42">
        <f t="shared" si="6"/>
        <v>0</v>
      </c>
      <c r="O20" s="42">
        <f t="shared" si="7"/>
        <v>929400</v>
      </c>
    </row>
    <row r="21" spans="1:15" ht="12">
      <c r="A21" s="34" t="s">
        <v>34</v>
      </c>
      <c r="B21" s="98">
        <f>IF(ESF!B21&lt;ESF!C21,ESF!C21-ESF!B21,0)</f>
        <v>0</v>
      </c>
      <c r="C21" s="98">
        <f>IF(ESF!B21&gt;ESF!C21,ESF!B21-ESF!C21,0)</f>
        <v>0</v>
      </c>
      <c r="D21" s="98">
        <f>IF(ESF!D21&lt;ESF!E21,ESF!E21-ESF!D21,0)</f>
        <v>0</v>
      </c>
      <c r="E21" s="98">
        <f>IF(ESF!D21&gt;ESF!E21,ESF!D21-ESF!E21,0)</f>
        <v>0</v>
      </c>
      <c r="F21" s="98">
        <f>IF(ESF!F21&lt;ESF!G21,ESF!G21-ESF!F21,0)</f>
        <v>0</v>
      </c>
      <c r="G21" s="98">
        <f>IF(ESF!F21&gt;ESF!G21,ESF!F21-ESF!G21,0)</f>
        <v>0</v>
      </c>
      <c r="H21" s="98">
        <f>IF(ESF!H21&lt;ESF!I21,ESF!I21-ESF!H21,0)</f>
        <v>0</v>
      </c>
      <c r="I21" s="98">
        <f>IF(ESF!H21&gt;ESF!I21,ESF!H21-ESF!I21,0)</f>
        <v>0</v>
      </c>
      <c r="J21" s="42">
        <f t="shared" si="4"/>
        <v>0</v>
      </c>
      <c r="K21" s="42">
        <f t="shared" si="5"/>
        <v>0</v>
      </c>
      <c r="L21" s="29">
        <v>0</v>
      </c>
      <c r="M21" s="29">
        <v>0</v>
      </c>
      <c r="N21" s="42">
        <f t="shared" si="6"/>
        <v>0</v>
      </c>
      <c r="O21" s="42">
        <f t="shared" si="7"/>
        <v>0</v>
      </c>
    </row>
    <row r="22" spans="1:15" ht="24">
      <c r="A22" s="34" t="s">
        <v>36</v>
      </c>
      <c r="B22" s="98">
        <f>IF(ESF!B22&lt;ESF!C22,ESF!C22-ESF!B22,0)</f>
        <v>0</v>
      </c>
      <c r="C22" s="98">
        <f>IF(ESF!B22&gt;ESF!C22,ESF!B22-ESF!C22,0)</f>
        <v>0</v>
      </c>
      <c r="D22" s="98">
        <f>IF(ESF!D22&lt;ESF!E22,ESF!E22-ESF!D22,0)</f>
        <v>0</v>
      </c>
      <c r="E22" s="98">
        <f>IF(ESF!D22&gt;ESF!E22,ESF!D22-ESF!E22,0)</f>
        <v>0</v>
      </c>
      <c r="F22" s="98">
        <f>IF(ESF!F22&lt;ESF!G22,ESF!G22-ESF!F22,0)</f>
        <v>0</v>
      </c>
      <c r="G22" s="98">
        <f>IF(ESF!F22&gt;ESF!G22,ESF!F22-ESF!G22,0)</f>
        <v>0</v>
      </c>
      <c r="H22" s="98">
        <f>IF(ESF!H22&lt;ESF!I22,ESF!I22-ESF!H22,0)</f>
        <v>0</v>
      </c>
      <c r="I22" s="98">
        <f>IF(ESF!H22&gt;ESF!I22,ESF!H22-ESF!I22,0)</f>
        <v>0</v>
      </c>
      <c r="J22" s="98">
        <f t="shared" si="4"/>
        <v>0</v>
      </c>
      <c r="K22" s="98">
        <f t="shared" si="5"/>
        <v>0</v>
      </c>
      <c r="L22" s="98">
        <v>0</v>
      </c>
      <c r="M22" s="98">
        <v>0</v>
      </c>
      <c r="N22" s="98">
        <f t="shared" si="6"/>
        <v>0</v>
      </c>
      <c r="O22" s="98">
        <f t="shared" si="7"/>
        <v>0</v>
      </c>
    </row>
    <row r="23" spans="1:15" ht="12">
      <c r="A23" s="34" t="s">
        <v>37</v>
      </c>
      <c r="B23" s="98">
        <f>IF(ESF!B23&lt;ESF!C23,ESF!C23-ESF!B23,0)</f>
        <v>0</v>
      </c>
      <c r="C23" s="98">
        <f>IF(ESF!B23&gt;ESF!C23,ESF!B23-ESF!C23,0)</f>
        <v>0</v>
      </c>
      <c r="D23" s="98">
        <f>IF(ESF!D23&lt;ESF!E23,ESF!E23-ESF!D23,0)</f>
        <v>0</v>
      </c>
      <c r="E23" s="98">
        <f>IF(ESF!D23&gt;ESF!E23,ESF!D23-ESF!E23,0)</f>
        <v>0</v>
      </c>
      <c r="F23" s="98">
        <f>IF(ESF!F23&lt;ESF!G23,ESF!G23-ESF!F23,0)</f>
        <v>0</v>
      </c>
      <c r="G23" s="98">
        <f>IF(ESF!F23&gt;ESF!G23,ESF!F23-ESF!G23,0)</f>
        <v>0</v>
      </c>
      <c r="H23" s="98">
        <f>IF(ESF!H23&lt;ESF!I23,ESF!I23-ESF!H23,0)</f>
        <v>0</v>
      </c>
      <c r="I23" s="98">
        <f>IF(ESF!H23&gt;ESF!I23,ESF!H23-ESF!I23,0)</f>
        <v>0</v>
      </c>
      <c r="J23" s="42">
        <f t="shared" si="4"/>
        <v>0</v>
      </c>
      <c r="K23" s="42">
        <f t="shared" si="5"/>
        <v>0</v>
      </c>
      <c r="L23" s="29">
        <v>0</v>
      </c>
      <c r="M23" s="29">
        <v>0</v>
      </c>
      <c r="N23" s="42">
        <f t="shared" si="6"/>
        <v>0</v>
      </c>
      <c r="O23" s="42">
        <f t="shared" si="7"/>
        <v>0</v>
      </c>
    </row>
    <row r="24" spans="1:15" ht="24">
      <c r="A24" s="34" t="s">
        <v>39</v>
      </c>
      <c r="B24" s="98">
        <f>IF(ESF!B24&lt;ESF!C24,ESF!C24-ESF!B24,0)</f>
        <v>0</v>
      </c>
      <c r="C24" s="98">
        <f>IF(ESF!B24&gt;ESF!C24,ESF!B24-ESF!C24,0)</f>
        <v>0</v>
      </c>
      <c r="D24" s="98">
        <f>IF(ESF!D24&lt;ESF!E24,ESF!E24-ESF!D24,0)</f>
        <v>0</v>
      </c>
      <c r="E24" s="98">
        <f>IF(ESF!D24&gt;ESF!E24,ESF!D24-ESF!E24,0)</f>
        <v>0</v>
      </c>
      <c r="F24" s="98">
        <f>IF(ESF!F24&lt;ESF!G24,ESF!G24-ESF!F24,0)</f>
        <v>0</v>
      </c>
      <c r="G24" s="98">
        <f>IF(ESF!F24&gt;ESF!G24,ESF!F24-ESF!G24,0)</f>
        <v>0</v>
      </c>
      <c r="H24" s="98">
        <f>IF(ESF!H24&lt;ESF!I24,ESF!I24-ESF!H24,0)</f>
        <v>0</v>
      </c>
      <c r="I24" s="98">
        <f>IF(ESF!H24&gt;ESF!I24,ESF!H24-ESF!I24,0)</f>
        <v>0</v>
      </c>
      <c r="J24" s="98">
        <f t="shared" si="4"/>
        <v>0</v>
      </c>
      <c r="K24" s="98">
        <f t="shared" si="5"/>
        <v>0</v>
      </c>
      <c r="L24" s="98">
        <v>0</v>
      </c>
      <c r="M24" s="98">
        <v>0</v>
      </c>
      <c r="N24" s="98">
        <f t="shared" si="6"/>
        <v>0</v>
      </c>
      <c r="O24" s="98">
        <f t="shared" si="7"/>
        <v>0</v>
      </c>
    </row>
    <row r="25" spans="1:15" ht="12">
      <c r="A25" s="34" t="s">
        <v>41</v>
      </c>
      <c r="B25" s="98">
        <f>IF(ESF!B25&lt;ESF!C25,ESF!C25-ESF!B25,0)</f>
        <v>0</v>
      </c>
      <c r="C25" s="98">
        <f>IF(ESF!B25&gt;ESF!C25,ESF!B25-ESF!C25,0)</f>
        <v>0</v>
      </c>
      <c r="D25" s="98">
        <f>IF(ESF!D25&lt;ESF!E25,ESF!E25-ESF!D25,0)</f>
        <v>0</v>
      </c>
      <c r="E25" s="98">
        <f>IF(ESF!D25&gt;ESF!E25,ESF!D25-ESF!E25,0)</f>
        <v>0</v>
      </c>
      <c r="F25" s="98">
        <f>IF(ESF!F25&lt;ESF!G25,ESF!G25-ESF!F25,0)</f>
        <v>0</v>
      </c>
      <c r="G25" s="98">
        <f>IF(ESF!F25&gt;ESF!G25,ESF!F25-ESF!G25,0)</f>
        <v>0</v>
      </c>
      <c r="H25" s="98">
        <f>IF(ESF!H25&lt;ESF!I25,ESF!I25-ESF!H25,0)</f>
        <v>0</v>
      </c>
      <c r="I25" s="98">
        <f>IF(ESF!H25&gt;ESF!I25,ESF!H25-ESF!I25,0)</f>
        <v>0</v>
      </c>
      <c r="J25" s="42">
        <f t="shared" si="4"/>
        <v>0</v>
      </c>
      <c r="K25" s="42">
        <f t="shared" si="5"/>
        <v>0</v>
      </c>
      <c r="L25" s="29">
        <v>0</v>
      </c>
      <c r="M25" s="29">
        <v>0</v>
      </c>
      <c r="N25" s="42">
        <f t="shared" si="6"/>
        <v>0</v>
      </c>
      <c r="O25" s="42">
        <f t="shared" si="7"/>
        <v>0</v>
      </c>
    </row>
    <row r="26" spans="1:15" ht="12" hidden="1">
      <c r="A26" s="34"/>
      <c r="B26" s="51"/>
      <c r="C26" s="51"/>
      <c r="D26" s="51"/>
      <c r="E26" s="51"/>
      <c r="F26" s="51"/>
      <c r="G26" s="51"/>
      <c r="H26" s="51"/>
      <c r="I26" s="33"/>
      <c r="J26" s="29"/>
      <c r="K26" s="29"/>
      <c r="L26" s="29"/>
      <c r="M26" s="29"/>
      <c r="N26" s="29"/>
      <c r="O26" s="29"/>
    </row>
    <row r="27" spans="1:15" ht="12">
      <c r="A27" s="32" t="s">
        <v>148</v>
      </c>
      <c r="B27" s="51"/>
      <c r="C27" s="51"/>
      <c r="D27" s="51"/>
      <c r="E27" s="51"/>
      <c r="F27" s="51"/>
      <c r="G27" s="51"/>
      <c r="H27" s="51"/>
      <c r="I27" s="33"/>
      <c r="J27" s="29"/>
      <c r="K27" s="29"/>
      <c r="L27" s="29"/>
      <c r="M27" s="29"/>
      <c r="N27" s="29"/>
      <c r="O27" s="29"/>
    </row>
    <row r="28" spans="1:15" ht="12">
      <c r="A28" s="32" t="s">
        <v>5</v>
      </c>
      <c r="B28" s="51"/>
      <c r="C28" s="51"/>
      <c r="D28" s="51"/>
      <c r="E28" s="51"/>
      <c r="F28" s="51"/>
      <c r="G28" s="51"/>
      <c r="H28" s="51"/>
      <c r="I28" s="33"/>
      <c r="J28" s="29"/>
      <c r="K28" s="29"/>
      <c r="L28" s="29"/>
      <c r="M28" s="29"/>
      <c r="N28" s="29"/>
      <c r="O28" s="29"/>
    </row>
    <row r="29" spans="1:15" ht="12">
      <c r="A29" s="34" t="s">
        <v>7</v>
      </c>
      <c r="B29" s="98">
        <f>IF(ESF!C33&lt;ESF!B33,ESF!B33-ESF!C33,0)</f>
        <v>0</v>
      </c>
      <c r="C29" s="98">
        <f>IF(ESF!B33&lt;ESF!C33,ESF!C33-ESF!B33,0)</f>
        <v>593000</v>
      </c>
      <c r="D29" s="98">
        <f>IF(ESF!E33&lt;ESF!D33,ESF!D33-ESF!E33,0)</f>
        <v>181400</v>
      </c>
      <c r="E29" s="98">
        <f>IF(ESF!D33&lt;ESF!E33,ESF!E33-ESF!D33,0)</f>
        <v>0</v>
      </c>
      <c r="F29" s="98">
        <f>IF(ESF!G33&lt;ESF!F33,ESF!F33-ESF!G33,0)</f>
        <v>0</v>
      </c>
      <c r="G29" s="98">
        <f>IF(ESF!F33&lt;ESF!G33,ESF!G33-ESF!F33,0)</f>
        <v>150000</v>
      </c>
      <c r="H29" s="98">
        <f>IF(ESF!I33&lt;ESF!H33,ESF!H33-ESF!I33,0)</f>
        <v>0</v>
      </c>
      <c r="I29" s="98">
        <f>IF(ESF!H33&lt;ESF!I33,ESF!I33-ESF!H33,0)</f>
        <v>79000</v>
      </c>
      <c r="J29" s="42">
        <f aca="true" t="shared" si="8" ref="J29:J36">+B29+D29+F29+H29</f>
        <v>181400</v>
      </c>
      <c r="K29" s="42">
        <f aca="true" t="shared" si="9" ref="K29:K36">+C29+E29+G29+I29</f>
        <v>822000</v>
      </c>
      <c r="L29" s="29">
        <v>0</v>
      </c>
      <c r="M29" s="29">
        <v>0</v>
      </c>
      <c r="N29" s="42">
        <f aca="true" t="shared" si="10" ref="N29:N36">J29-L29</f>
        <v>181400</v>
      </c>
      <c r="O29" s="42">
        <f aca="true" t="shared" si="11" ref="O29:O36">K29-M29</f>
        <v>822000</v>
      </c>
    </row>
    <row r="30" spans="1:15" ht="12">
      <c r="A30" s="34" t="s">
        <v>9</v>
      </c>
      <c r="B30" s="98">
        <f>IF(ESF!C34&lt;ESF!B34,ESF!B34-ESF!C34,0)</f>
        <v>0</v>
      </c>
      <c r="C30" s="98">
        <f>IF(ESF!B34&lt;ESF!C34,ESF!C34-ESF!B34,0)</f>
        <v>108000</v>
      </c>
      <c r="D30" s="98">
        <f>IF(ESF!E34&lt;ESF!D34,ESF!D34-ESF!E34,0)</f>
        <v>0</v>
      </c>
      <c r="E30" s="98">
        <f>IF(ESF!D34&lt;ESF!E34,ESF!E34-ESF!D34,0)</f>
        <v>304300</v>
      </c>
      <c r="F30" s="98">
        <f>IF(ESF!G34&lt;ESF!F34,ESF!F34-ESF!G34,0)</f>
        <v>0</v>
      </c>
      <c r="G30" s="98">
        <f>IF(ESF!F34&lt;ESF!G34,ESF!G34-ESF!F34,0)</f>
        <v>131300</v>
      </c>
      <c r="H30" s="98">
        <f>IF(ESF!I34&lt;ESF!H34,ESF!H34-ESF!I34,0)</f>
        <v>0</v>
      </c>
      <c r="I30" s="98">
        <f>IF(ESF!H34&lt;ESF!I34,ESF!I34-ESF!H34,0)</f>
        <v>132000</v>
      </c>
      <c r="J30" s="42">
        <f t="shared" si="8"/>
        <v>0</v>
      </c>
      <c r="K30" s="42">
        <f t="shared" si="9"/>
        <v>675600</v>
      </c>
      <c r="L30" s="29">
        <v>0</v>
      </c>
      <c r="M30" s="29">
        <v>0</v>
      </c>
      <c r="N30" s="42">
        <f t="shared" si="10"/>
        <v>0</v>
      </c>
      <c r="O30" s="42">
        <f t="shared" si="11"/>
        <v>675600</v>
      </c>
    </row>
    <row r="31" spans="1:15" ht="24">
      <c r="A31" s="34" t="s">
        <v>11</v>
      </c>
      <c r="B31" s="98">
        <f>IF(ESF!C35&lt;ESF!B35,ESF!B35-ESF!C35,0)</f>
        <v>0</v>
      </c>
      <c r="C31" s="98">
        <f>IF(ESF!B35&lt;ESF!C35,ESF!C35-ESF!B35,0)</f>
        <v>0</v>
      </c>
      <c r="D31" s="98">
        <f>IF(ESF!E35&lt;ESF!D35,ESF!D35-ESF!E35,0)</f>
        <v>0</v>
      </c>
      <c r="E31" s="98">
        <f>IF(ESF!D35&lt;ESF!E35,ESF!E35-ESF!D35,0)</f>
        <v>0</v>
      </c>
      <c r="F31" s="98">
        <f>IF(ESF!G35&lt;ESF!F35,ESF!F35-ESF!G35,0)</f>
        <v>0</v>
      </c>
      <c r="G31" s="98">
        <f>IF(ESF!F35&lt;ESF!G35,ESF!G35-ESF!F35,0)</f>
        <v>0</v>
      </c>
      <c r="H31" s="98">
        <f>IF(ESF!I35&lt;ESF!H35,ESF!H35-ESF!I35,0)</f>
        <v>0</v>
      </c>
      <c r="I31" s="98">
        <f>IF(ESF!H35&lt;ESF!I35,ESF!I35-ESF!H35,0)</f>
        <v>0</v>
      </c>
      <c r="J31" s="42">
        <f t="shared" si="8"/>
        <v>0</v>
      </c>
      <c r="K31" s="42">
        <f t="shared" si="9"/>
        <v>0</v>
      </c>
      <c r="L31" s="29">
        <v>0</v>
      </c>
      <c r="M31" s="29">
        <v>0</v>
      </c>
      <c r="N31" s="42">
        <f t="shared" si="10"/>
        <v>0</v>
      </c>
      <c r="O31" s="42">
        <f t="shared" si="11"/>
        <v>0</v>
      </c>
    </row>
    <row r="32" spans="1:15" ht="12">
      <c r="A32" s="34" t="s">
        <v>13</v>
      </c>
      <c r="B32" s="98">
        <f>IF(ESF!C36&lt;ESF!B36,ESF!B36-ESF!C36,0)</f>
        <v>0</v>
      </c>
      <c r="C32" s="98">
        <f>IF(ESF!B36&lt;ESF!C36,ESF!C36-ESF!B36,0)</f>
        <v>0</v>
      </c>
      <c r="D32" s="98">
        <f>IF(ESF!E36&lt;ESF!D36,ESF!D36-ESF!E36,0)</f>
        <v>0</v>
      </c>
      <c r="E32" s="98">
        <f>IF(ESF!D36&lt;ESF!E36,ESF!E36-ESF!D36,0)</f>
        <v>0</v>
      </c>
      <c r="F32" s="98">
        <f>IF(ESF!G36&lt;ESF!F36,ESF!F36-ESF!G36,0)</f>
        <v>0</v>
      </c>
      <c r="G32" s="98">
        <f>IF(ESF!F36&lt;ESF!G36,ESF!G36-ESF!F36,0)</f>
        <v>0</v>
      </c>
      <c r="H32" s="98">
        <f>IF(ESF!I36&lt;ESF!H36,ESF!H36-ESF!I36,0)</f>
        <v>0</v>
      </c>
      <c r="I32" s="98">
        <f>IF(ESF!H36&lt;ESF!I36,ESF!I36-ESF!H36,0)</f>
        <v>0</v>
      </c>
      <c r="J32" s="42">
        <f t="shared" si="8"/>
        <v>0</v>
      </c>
      <c r="K32" s="42">
        <f t="shared" si="9"/>
        <v>0</v>
      </c>
      <c r="L32" s="29">
        <v>0</v>
      </c>
      <c r="M32" s="29">
        <v>0</v>
      </c>
      <c r="N32" s="42">
        <f t="shared" si="10"/>
        <v>0</v>
      </c>
      <c r="O32" s="42">
        <f t="shared" si="11"/>
        <v>0</v>
      </c>
    </row>
    <row r="33" spans="1:15" ht="12">
      <c r="A33" s="34" t="s">
        <v>15</v>
      </c>
      <c r="B33" s="98">
        <f>IF(ESF!C37&lt;ESF!B37,ESF!B37-ESF!C37,0)</f>
        <v>0</v>
      </c>
      <c r="C33" s="98">
        <f>IF(ESF!B37&lt;ESF!C37,ESF!C37-ESF!B37,0)</f>
        <v>0</v>
      </c>
      <c r="D33" s="98">
        <f>IF(ESF!E37&lt;ESF!D37,ESF!D37-ESF!E37,0)</f>
        <v>0</v>
      </c>
      <c r="E33" s="98">
        <f>IF(ESF!D37&lt;ESF!E37,ESF!E37-ESF!D37,0)</f>
        <v>0</v>
      </c>
      <c r="F33" s="98">
        <f>IF(ESF!G37&lt;ESF!F37,ESF!F37-ESF!G37,0)</f>
        <v>0</v>
      </c>
      <c r="G33" s="98">
        <f>IF(ESF!F37&lt;ESF!G37,ESF!G37-ESF!F37,0)</f>
        <v>0</v>
      </c>
      <c r="H33" s="98">
        <f>IF(ESF!I37&lt;ESF!H37,ESF!H37-ESF!I37,0)</f>
        <v>0</v>
      </c>
      <c r="I33" s="98">
        <f>IF(ESF!H37&lt;ESF!I37,ESF!I37-ESF!H37,0)</f>
        <v>0</v>
      </c>
      <c r="J33" s="42">
        <f t="shared" si="8"/>
        <v>0</v>
      </c>
      <c r="K33" s="42">
        <f t="shared" si="9"/>
        <v>0</v>
      </c>
      <c r="L33" s="29">
        <v>0</v>
      </c>
      <c r="M33" s="29">
        <v>0</v>
      </c>
      <c r="N33" s="42">
        <f t="shared" si="10"/>
        <v>0</v>
      </c>
      <c r="O33" s="42">
        <f t="shared" si="11"/>
        <v>0</v>
      </c>
    </row>
    <row r="34" spans="1:15" ht="24">
      <c r="A34" s="34" t="s">
        <v>17</v>
      </c>
      <c r="B34" s="98">
        <f>IF(ESF!C38&lt;ESF!B38,ESF!B38-ESF!C38,0)</f>
        <v>0</v>
      </c>
      <c r="C34" s="98">
        <f>IF(ESF!B38&lt;ESF!C38,ESF!C38-ESF!B38,0)</f>
        <v>0</v>
      </c>
      <c r="D34" s="98">
        <f>IF(ESF!E38&lt;ESF!D38,ESF!D38-ESF!E38,0)</f>
        <v>0</v>
      </c>
      <c r="E34" s="98">
        <f>IF(ESF!D38&lt;ESF!E38,ESF!E38-ESF!D38,0)</f>
        <v>0</v>
      </c>
      <c r="F34" s="98">
        <f>IF(ESF!G38&lt;ESF!F38,ESF!F38-ESF!G38,0)</f>
        <v>0</v>
      </c>
      <c r="G34" s="98">
        <f>IF(ESF!F38&lt;ESF!G38,ESF!G38-ESF!F38,0)</f>
        <v>0</v>
      </c>
      <c r="H34" s="98">
        <f>IF(ESF!I38&lt;ESF!H38,ESF!H38-ESF!I38,0)</f>
        <v>0</v>
      </c>
      <c r="I34" s="98">
        <f>IF(ESF!H38&lt;ESF!I38,ESF!I38-ESF!H38,0)</f>
        <v>0</v>
      </c>
      <c r="J34" s="42">
        <f t="shared" si="8"/>
        <v>0</v>
      </c>
      <c r="K34" s="42">
        <f t="shared" si="9"/>
        <v>0</v>
      </c>
      <c r="L34" s="29">
        <v>0</v>
      </c>
      <c r="M34" s="29">
        <v>0</v>
      </c>
      <c r="N34" s="42">
        <f t="shared" si="10"/>
        <v>0</v>
      </c>
      <c r="O34" s="42">
        <f t="shared" si="11"/>
        <v>0</v>
      </c>
    </row>
    <row r="35" spans="1:15" ht="12">
      <c r="A35" s="34" t="s">
        <v>19</v>
      </c>
      <c r="B35" s="98">
        <f>IF(ESF!C39&lt;ESF!B39,ESF!B39-ESF!C39,0)</f>
        <v>0</v>
      </c>
      <c r="C35" s="98">
        <f>IF(ESF!B39&lt;ESF!C39,ESF!C39-ESF!B39,0)</f>
        <v>0</v>
      </c>
      <c r="D35" s="98">
        <f>IF(ESF!E39&lt;ESF!D39,ESF!D39-ESF!E39,0)</f>
        <v>0</v>
      </c>
      <c r="E35" s="98">
        <f>IF(ESF!D39&lt;ESF!E39,ESF!E39-ESF!D39,0)</f>
        <v>0</v>
      </c>
      <c r="F35" s="98">
        <f>IF(ESF!G39&lt;ESF!F39,ESF!F39-ESF!G39,0)</f>
        <v>0</v>
      </c>
      <c r="G35" s="98">
        <f>IF(ESF!F39&lt;ESF!G39,ESF!G39-ESF!F39,0)</f>
        <v>0</v>
      </c>
      <c r="H35" s="98">
        <f>IF(ESF!I39&lt;ESF!H39,ESF!H39-ESF!I39,0)</f>
        <v>0</v>
      </c>
      <c r="I35" s="98">
        <f>IF(ESF!H39&lt;ESF!I39,ESF!I39-ESF!H39,0)</f>
        <v>0</v>
      </c>
      <c r="J35" s="42">
        <f t="shared" si="8"/>
        <v>0</v>
      </c>
      <c r="K35" s="42">
        <f t="shared" si="9"/>
        <v>0</v>
      </c>
      <c r="L35" s="29">
        <v>0</v>
      </c>
      <c r="M35" s="29">
        <v>0</v>
      </c>
      <c r="N35" s="42">
        <f t="shared" si="10"/>
        <v>0</v>
      </c>
      <c r="O35" s="42">
        <f t="shared" si="11"/>
        <v>0</v>
      </c>
    </row>
    <row r="36" spans="1:15" ht="12">
      <c r="A36" s="34" t="s">
        <v>20</v>
      </c>
      <c r="B36" s="98">
        <f>IF(ESF!C40&lt;ESF!B40,ESF!B40-ESF!C40,0)</f>
        <v>0</v>
      </c>
      <c r="C36" s="98">
        <f>IF(ESF!B40&lt;ESF!C40,ESF!C40-ESF!B40,0)</f>
        <v>0</v>
      </c>
      <c r="D36" s="98">
        <f>IF(ESF!E40&lt;ESF!D40,ESF!D40-ESF!E40,0)</f>
        <v>0</v>
      </c>
      <c r="E36" s="98">
        <f>IF(ESF!D40&lt;ESF!E40,ESF!E40-ESF!D40,0)</f>
        <v>0</v>
      </c>
      <c r="F36" s="98">
        <f>IF(ESF!G40&lt;ESF!F40,ESF!F40-ESF!G40,0)</f>
        <v>0</v>
      </c>
      <c r="G36" s="98">
        <f>IF(ESF!F40&lt;ESF!G40,ESF!G40-ESF!F40,0)</f>
        <v>0</v>
      </c>
      <c r="H36" s="98">
        <f>IF(ESF!I40&lt;ESF!H40,ESF!H40-ESF!I40,0)</f>
        <v>0</v>
      </c>
      <c r="I36" s="98">
        <f>IF(ESF!H40&lt;ESF!I40,ESF!I40-ESF!H40,0)</f>
        <v>0</v>
      </c>
      <c r="J36" s="42">
        <f t="shared" si="8"/>
        <v>0</v>
      </c>
      <c r="K36" s="42">
        <f t="shared" si="9"/>
        <v>0</v>
      </c>
      <c r="L36" s="29">
        <v>0</v>
      </c>
      <c r="M36" s="29">
        <v>0</v>
      </c>
      <c r="N36" s="42">
        <f t="shared" si="10"/>
        <v>0</v>
      </c>
      <c r="O36" s="42">
        <f t="shared" si="11"/>
        <v>0</v>
      </c>
    </row>
    <row r="37" spans="1:15" ht="12" hidden="1">
      <c r="A37" s="32"/>
      <c r="B37" s="51"/>
      <c r="C37" s="51"/>
      <c r="D37" s="51"/>
      <c r="E37" s="51"/>
      <c r="F37" s="51"/>
      <c r="G37" s="51"/>
      <c r="H37" s="51"/>
      <c r="I37" s="33"/>
      <c r="J37" s="29"/>
      <c r="K37" s="29"/>
      <c r="L37" s="29"/>
      <c r="M37" s="29"/>
      <c r="N37" s="29"/>
      <c r="O37" s="29"/>
    </row>
    <row r="38" spans="1:15" ht="12">
      <c r="A38" s="32" t="s">
        <v>24</v>
      </c>
      <c r="B38" s="51"/>
      <c r="C38" s="51"/>
      <c r="D38" s="51"/>
      <c r="E38" s="51"/>
      <c r="F38" s="51"/>
      <c r="G38" s="51"/>
      <c r="H38" s="51"/>
      <c r="I38" s="33"/>
      <c r="J38" s="29"/>
      <c r="K38" s="29"/>
      <c r="L38" s="29"/>
      <c r="M38" s="29"/>
      <c r="N38" s="29"/>
      <c r="O38" s="29"/>
    </row>
    <row r="39" spans="1:15" ht="12">
      <c r="A39" s="34" t="s">
        <v>26</v>
      </c>
      <c r="B39" s="98">
        <f>IF(ESF!C44&lt;ESF!B44,ESF!B44-ESF!C44,0)</f>
        <v>0</v>
      </c>
      <c r="C39" s="98">
        <f>IF(ESF!B44&lt;ESF!C44,ESF!C44-ESF!B44,0)</f>
        <v>0</v>
      </c>
      <c r="D39" s="98">
        <f>IF(ESF!E44&lt;ESF!D44,ESF!D44-ESF!E44,0)</f>
        <v>400000</v>
      </c>
      <c r="E39" s="98">
        <f>IF(ESF!D44&lt;ESF!E44,ESF!E44-ESF!D44,0)</f>
        <v>0</v>
      </c>
      <c r="F39" s="98">
        <f>IF(ESF!G44&lt;ESF!F44,ESF!F44-ESF!G44,0)</f>
        <v>160000</v>
      </c>
      <c r="G39" s="98">
        <f>IF(ESF!F44&lt;ESF!G44,ESF!G44-ESF!F44,0)</f>
        <v>0</v>
      </c>
      <c r="H39" s="98">
        <f>IF(ESF!I44&lt;ESF!H44,ESF!H44-ESF!I44,0)</f>
        <v>0</v>
      </c>
      <c r="I39" s="98">
        <f>IF(ESF!H44&lt;ESF!I44,ESF!I44-ESF!H44,0)</f>
        <v>258000</v>
      </c>
      <c r="J39" s="42">
        <f aca="true" t="shared" si="12" ref="J39:J44">+B39+D39+F39+H39</f>
        <v>560000</v>
      </c>
      <c r="K39" s="42">
        <f aca="true" t="shared" si="13" ref="K39:K44">+C39+E39+G39+I39</f>
        <v>258000</v>
      </c>
      <c r="L39" s="29">
        <v>0</v>
      </c>
      <c r="M39" s="29">
        <v>0</v>
      </c>
      <c r="N39" s="42">
        <f aca="true" t="shared" si="14" ref="N39:N44">J39-L39</f>
        <v>560000</v>
      </c>
      <c r="O39" s="42">
        <f aca="true" t="shared" si="15" ref="O39:O44">K39-M39</f>
        <v>258000</v>
      </c>
    </row>
    <row r="40" spans="1:15" ht="12">
      <c r="A40" s="34" t="s">
        <v>28</v>
      </c>
      <c r="B40" s="98">
        <f>IF(ESF!C45&lt;ESF!B45,ESF!B45-ESF!C45,0)</f>
        <v>0</v>
      </c>
      <c r="C40" s="98">
        <f>IF(ESF!B45&lt;ESF!C45,ESF!C45-ESF!B45,0)</f>
        <v>0</v>
      </c>
      <c r="D40" s="98">
        <f>IF(ESF!E45&lt;ESF!D45,ESF!D45-ESF!E45,0)</f>
        <v>0</v>
      </c>
      <c r="E40" s="98">
        <f>IF(ESF!D45&lt;ESF!E45,ESF!E45-ESF!D45,0)</f>
        <v>0</v>
      </c>
      <c r="F40" s="98">
        <f>IF(ESF!G45&lt;ESF!F45,ESF!F45-ESF!G45,0)</f>
        <v>0</v>
      </c>
      <c r="G40" s="98">
        <f>IF(ESF!F45&lt;ESF!G45,ESF!G45-ESF!F45,0)</f>
        <v>0</v>
      </c>
      <c r="H40" s="98">
        <f>IF(ESF!I45&lt;ESF!H45,ESF!H45-ESF!I45,0)</f>
        <v>0</v>
      </c>
      <c r="I40" s="98">
        <f>IF(ESF!H45&lt;ESF!I45,ESF!I45-ESF!H45,0)</f>
        <v>0</v>
      </c>
      <c r="J40" s="42">
        <f t="shared" si="12"/>
        <v>0</v>
      </c>
      <c r="K40" s="42">
        <f t="shared" si="13"/>
        <v>0</v>
      </c>
      <c r="L40" s="29">
        <v>0</v>
      </c>
      <c r="M40" s="29">
        <v>0</v>
      </c>
      <c r="N40" s="42">
        <f t="shared" si="14"/>
        <v>0</v>
      </c>
      <c r="O40" s="42">
        <f t="shared" si="15"/>
        <v>0</v>
      </c>
    </row>
    <row r="41" spans="1:15" ht="12">
      <c r="A41" s="34" t="s">
        <v>30</v>
      </c>
      <c r="B41" s="98">
        <f>IF(ESF!C46&lt;ESF!B46,ESF!B46-ESF!C46,0)</f>
        <v>460000</v>
      </c>
      <c r="C41" s="98">
        <f>IF(ESF!B46&lt;ESF!C46,ESF!C46-ESF!B46,0)</f>
        <v>0</v>
      </c>
      <c r="D41" s="98">
        <f>IF(ESF!E46&lt;ESF!D46,ESF!D46-ESF!E46,0)</f>
        <v>0</v>
      </c>
      <c r="E41" s="98">
        <f>IF(ESF!D46&lt;ESF!E46,ESF!E46-ESF!D46,0)</f>
        <v>0</v>
      </c>
      <c r="F41" s="98">
        <f>IF(ESF!G46&lt;ESF!F46,ESF!F46-ESF!G46,0)</f>
        <v>0</v>
      </c>
      <c r="G41" s="98">
        <f>IF(ESF!F46&lt;ESF!G46,ESF!G46-ESF!F46,0)</f>
        <v>0</v>
      </c>
      <c r="H41" s="98">
        <f>IF(ESF!I46&lt;ESF!H46,ESF!H46-ESF!I46,0)</f>
        <v>0</v>
      </c>
      <c r="I41" s="98">
        <f>IF(ESF!H46&lt;ESF!I46,ESF!I46-ESF!H46,0)</f>
        <v>0</v>
      </c>
      <c r="J41" s="42">
        <f t="shared" si="12"/>
        <v>460000</v>
      </c>
      <c r="K41" s="42">
        <f t="shared" si="13"/>
        <v>0</v>
      </c>
      <c r="L41" s="29">
        <v>0</v>
      </c>
      <c r="M41" s="29">
        <v>0</v>
      </c>
      <c r="N41" s="42">
        <f t="shared" si="14"/>
        <v>460000</v>
      </c>
      <c r="O41" s="42">
        <f t="shared" si="15"/>
        <v>0</v>
      </c>
    </row>
    <row r="42" spans="1:15" ht="12">
      <c r="A42" s="34" t="s">
        <v>31</v>
      </c>
      <c r="B42" s="98">
        <f>IF(ESF!C47&lt;ESF!B47,ESF!B47-ESF!C47,0)</f>
        <v>0</v>
      </c>
      <c r="C42" s="98">
        <f>IF(ESF!B47&lt;ESF!C47,ESF!C47-ESF!B47,0)</f>
        <v>0</v>
      </c>
      <c r="D42" s="98">
        <f>IF(ESF!E47&lt;ESF!D47,ESF!D47-ESF!E47,0)</f>
        <v>0</v>
      </c>
      <c r="E42" s="98">
        <f>IF(ESF!D47&lt;ESF!E47,ESF!E47-ESF!D47,0)</f>
        <v>0</v>
      </c>
      <c r="F42" s="98">
        <f>IF(ESF!G47&lt;ESF!F47,ESF!F47-ESF!G47,0)</f>
        <v>0</v>
      </c>
      <c r="G42" s="98">
        <f>IF(ESF!F47&lt;ESF!G47,ESF!G47-ESF!F47,0)</f>
        <v>0</v>
      </c>
      <c r="H42" s="98">
        <f>IF(ESF!I47&lt;ESF!H47,ESF!H47-ESF!I47,0)</f>
        <v>0</v>
      </c>
      <c r="I42" s="98">
        <f>IF(ESF!H47&lt;ESF!I47,ESF!I47-ESF!H47,0)</f>
        <v>0</v>
      </c>
      <c r="J42" s="42">
        <f t="shared" si="12"/>
        <v>0</v>
      </c>
      <c r="K42" s="42">
        <f t="shared" si="13"/>
        <v>0</v>
      </c>
      <c r="L42" s="29">
        <v>0</v>
      </c>
      <c r="M42" s="29">
        <v>0</v>
      </c>
      <c r="N42" s="42">
        <f t="shared" si="14"/>
        <v>0</v>
      </c>
      <c r="O42" s="42">
        <f t="shared" si="15"/>
        <v>0</v>
      </c>
    </row>
    <row r="43" spans="1:15" ht="24">
      <c r="A43" s="34" t="s">
        <v>33</v>
      </c>
      <c r="B43" s="98">
        <f>IF(ESF!C48&lt;ESF!B48,ESF!B48-ESF!C48,0)</f>
        <v>0</v>
      </c>
      <c r="C43" s="98">
        <f>IF(ESF!B48&lt;ESF!C48,ESF!C48-ESF!B48,0)</f>
        <v>0</v>
      </c>
      <c r="D43" s="98">
        <f>IF(ESF!E48&lt;ESF!D48,ESF!D48-ESF!E48,0)</f>
        <v>0</v>
      </c>
      <c r="E43" s="98">
        <f>IF(ESF!D48&lt;ESF!E48,ESF!E48-ESF!D48,0)</f>
        <v>0</v>
      </c>
      <c r="F43" s="98">
        <f>IF(ESF!G48&lt;ESF!F48,ESF!F48-ESF!G48,0)</f>
        <v>0</v>
      </c>
      <c r="G43" s="98">
        <f>IF(ESF!F48&lt;ESF!G48,ESF!G48-ESF!F48,0)</f>
        <v>0</v>
      </c>
      <c r="H43" s="98">
        <f>IF(ESF!I48&lt;ESF!H48,ESF!H48-ESF!I48,0)</f>
        <v>0</v>
      </c>
      <c r="I43" s="98">
        <f>IF(ESF!H48&lt;ESF!I48,ESF!I48-ESF!H48,0)</f>
        <v>0</v>
      </c>
      <c r="J43" s="42">
        <f t="shared" si="12"/>
        <v>0</v>
      </c>
      <c r="K43" s="42">
        <f t="shared" si="13"/>
        <v>0</v>
      </c>
      <c r="L43" s="29">
        <v>0</v>
      </c>
      <c r="M43" s="29">
        <v>0</v>
      </c>
      <c r="N43" s="42">
        <f t="shared" si="14"/>
        <v>0</v>
      </c>
      <c r="O43" s="42">
        <f t="shared" si="15"/>
        <v>0</v>
      </c>
    </row>
    <row r="44" spans="1:15" ht="12">
      <c r="A44" s="34" t="s">
        <v>35</v>
      </c>
      <c r="B44" s="98">
        <f>IF(ESF!C49&lt;ESF!B49,ESF!B49-ESF!C49,0)</f>
        <v>0</v>
      </c>
      <c r="C44" s="98">
        <f>IF(ESF!B49&lt;ESF!C49,ESF!C49-ESF!B49,0)</f>
        <v>0</v>
      </c>
      <c r="D44" s="98">
        <f>IF(ESF!E49&lt;ESF!D49,ESF!D49-ESF!E49,0)</f>
        <v>0</v>
      </c>
      <c r="E44" s="98">
        <f>IF(ESF!D49&lt;ESF!E49,ESF!E49-ESF!D49,0)</f>
        <v>0</v>
      </c>
      <c r="F44" s="98">
        <f>IF(ESF!G49&lt;ESF!F49,ESF!F49-ESF!G49,0)</f>
        <v>0</v>
      </c>
      <c r="G44" s="98">
        <f>IF(ESF!F49&lt;ESF!G49,ESF!G49-ESF!F49,0)</f>
        <v>0</v>
      </c>
      <c r="H44" s="98">
        <f>IF(ESF!I49&lt;ESF!H49,ESF!H49-ESF!I49,0)</f>
        <v>0</v>
      </c>
      <c r="I44" s="98">
        <f>IF(ESF!H49&lt;ESF!I49,ESF!I49-ESF!H49,0)</f>
        <v>0</v>
      </c>
      <c r="J44" s="42">
        <f t="shared" si="12"/>
        <v>0</v>
      </c>
      <c r="K44" s="42">
        <f t="shared" si="13"/>
        <v>0</v>
      </c>
      <c r="L44" s="29">
        <v>0</v>
      </c>
      <c r="M44" s="29">
        <v>0</v>
      </c>
      <c r="N44" s="42">
        <f t="shared" si="14"/>
        <v>0</v>
      </c>
      <c r="O44" s="42">
        <f t="shared" si="15"/>
        <v>0</v>
      </c>
    </row>
    <row r="45" spans="1:15" ht="12" hidden="1">
      <c r="A45" s="32"/>
      <c r="B45" s="51"/>
      <c r="C45" s="51"/>
      <c r="D45" s="51"/>
      <c r="E45" s="51"/>
      <c r="F45" s="51"/>
      <c r="G45" s="51"/>
      <c r="H45" s="51"/>
      <c r="I45" s="33"/>
      <c r="J45" s="29"/>
      <c r="K45" s="29"/>
      <c r="L45" s="29"/>
      <c r="M45" s="29"/>
      <c r="N45" s="29"/>
      <c r="O45" s="29"/>
    </row>
    <row r="46" spans="1:15" ht="12">
      <c r="A46" s="32" t="s">
        <v>149</v>
      </c>
      <c r="B46" s="51"/>
      <c r="C46" s="51"/>
      <c r="D46" s="51"/>
      <c r="E46" s="51"/>
      <c r="F46" s="51"/>
      <c r="G46" s="51"/>
      <c r="H46" s="51"/>
      <c r="I46" s="33"/>
      <c r="J46" s="29"/>
      <c r="K46" s="29"/>
      <c r="L46" s="29"/>
      <c r="M46" s="29"/>
      <c r="N46" s="29"/>
      <c r="O46" s="29"/>
    </row>
    <row r="47" spans="1:15" ht="24">
      <c r="A47" s="32" t="s">
        <v>43</v>
      </c>
      <c r="B47" s="51"/>
      <c r="C47" s="51"/>
      <c r="D47" s="51"/>
      <c r="E47" s="51"/>
      <c r="F47" s="51"/>
      <c r="G47" s="51"/>
      <c r="H47" s="51"/>
      <c r="I47" s="33"/>
      <c r="J47" s="29"/>
      <c r="K47" s="29"/>
      <c r="L47" s="29"/>
      <c r="M47" s="29"/>
      <c r="N47" s="29"/>
      <c r="O47" s="29"/>
    </row>
    <row r="48" spans="1:15" ht="12">
      <c r="A48" s="34" t="s">
        <v>45</v>
      </c>
      <c r="B48" s="98">
        <f>IF(ESF!C57&lt;ESF!B57,ESF!B57-ESF!C57,0)</f>
        <v>0</v>
      </c>
      <c r="C48" s="98">
        <f>IF(ESF!B57&lt;ESF!C57,ESF!C57-ESF!B57,0)</f>
        <v>0</v>
      </c>
      <c r="D48" s="98">
        <f>IF(ESF!E57&lt;ESF!D57,ESF!D57-ESF!E57,0)</f>
        <v>0</v>
      </c>
      <c r="E48" s="98">
        <f>IF(ESF!D57&lt;ESF!E57,ESF!E57-ESF!D57,0)</f>
        <v>0</v>
      </c>
      <c r="F48" s="98">
        <f>IF(ESF!G57&lt;ESF!F57,ESF!F57-ESF!G57,0)</f>
        <v>0</v>
      </c>
      <c r="G48" s="98">
        <f>IF(ESF!F57&lt;ESF!G57,ESF!G57-ESF!F57,0)</f>
        <v>0</v>
      </c>
      <c r="H48" s="98">
        <f>IF(ESF!I57&lt;ESF!H57,ESF!H57-ESF!I57,0)</f>
        <v>0</v>
      </c>
      <c r="I48" s="98">
        <f>IF(ESF!H57&lt;ESF!I57,ESF!I57-ESF!H57,0)</f>
        <v>0</v>
      </c>
      <c r="J48" s="42">
        <f>+B48+D48+F48+H48</f>
        <v>0</v>
      </c>
      <c r="K48" s="42">
        <f>+C48+E48+G48+I48</f>
        <v>0</v>
      </c>
      <c r="L48" s="29">
        <v>0</v>
      </c>
      <c r="M48" s="29">
        <v>0</v>
      </c>
      <c r="N48" s="42">
        <f>J48-L48</f>
        <v>0</v>
      </c>
      <c r="O48" s="42">
        <f>K48-M48</f>
        <v>0</v>
      </c>
    </row>
    <row r="49" spans="1:15" ht="12">
      <c r="A49" s="34" t="s">
        <v>46</v>
      </c>
      <c r="B49" s="98">
        <f>IF(ESF!C58&lt;ESF!B58,ESF!B58-ESF!C58,0)</f>
        <v>0</v>
      </c>
      <c r="C49" s="98">
        <f>IF(ESF!B58&lt;ESF!C58,ESF!C58-ESF!B58,0)</f>
        <v>0</v>
      </c>
      <c r="D49" s="98">
        <f>IF(ESF!E58&lt;ESF!D58,ESF!D58-ESF!E58,0)</f>
        <v>0</v>
      </c>
      <c r="E49" s="98">
        <f>IF(ESF!D58&lt;ESF!E58,ESF!E58-ESF!D58,0)</f>
        <v>0</v>
      </c>
      <c r="F49" s="98">
        <f>IF(ESF!G58&lt;ESF!F58,ESF!F58-ESF!G58,0)</f>
        <v>0</v>
      </c>
      <c r="G49" s="98">
        <f>IF(ESF!F58&lt;ESF!G58,ESF!G58-ESF!F58,0)</f>
        <v>0</v>
      </c>
      <c r="H49" s="98">
        <f>IF(ESF!I58&lt;ESF!H58,ESF!H58-ESF!I58,0)</f>
        <v>0</v>
      </c>
      <c r="I49" s="98">
        <f>IF(ESF!H58&lt;ESF!I58,ESF!I58-ESF!H58,0)</f>
        <v>0</v>
      </c>
      <c r="J49" s="42">
        <f>+B49+D49+F49+H49</f>
        <v>0</v>
      </c>
      <c r="K49" s="42">
        <f>+C49+E49+G49+I49</f>
        <v>0</v>
      </c>
      <c r="L49" s="29">
        <v>0</v>
      </c>
      <c r="M49" s="29">
        <v>0</v>
      </c>
      <c r="N49" s="42">
        <f>J49-L49</f>
        <v>0</v>
      </c>
      <c r="O49" s="42">
        <f>K49-M49</f>
        <v>0</v>
      </c>
    </row>
    <row r="50" spans="1:15" ht="24">
      <c r="A50" s="34" t="s">
        <v>48</v>
      </c>
      <c r="B50" s="98">
        <f>IF(ESF!C59&lt;ESF!B59,ESF!B59-ESF!C59,0)</f>
        <v>0</v>
      </c>
      <c r="C50" s="98">
        <f>IF(ESF!B59&lt;ESF!C59,ESF!C59-ESF!B59,0)</f>
        <v>0</v>
      </c>
      <c r="D50" s="98">
        <f>IF(ESF!E59&lt;ESF!D59,ESF!D59-ESF!E59,0)</f>
        <v>0</v>
      </c>
      <c r="E50" s="98">
        <f>IF(ESF!D59&lt;ESF!E59,ESF!E59-ESF!D59,0)</f>
        <v>0</v>
      </c>
      <c r="F50" s="98">
        <f>IF(ESF!G59&lt;ESF!F59,ESF!F59-ESF!G59,0)</f>
        <v>0</v>
      </c>
      <c r="G50" s="98">
        <f>IF(ESF!F59&lt;ESF!G59,ESF!G59-ESF!F59,0)</f>
        <v>0</v>
      </c>
      <c r="H50" s="98">
        <f>IF(ESF!I59&lt;ESF!H59,ESF!H59-ESF!I59,0)</f>
        <v>0</v>
      </c>
      <c r="I50" s="98">
        <f>IF(ESF!H59&lt;ESF!I59,ESF!I59-ESF!H59,0)</f>
        <v>0</v>
      </c>
      <c r="J50" s="42">
        <f>+B50+D50+F50+H50</f>
        <v>0</v>
      </c>
      <c r="K50" s="42">
        <f>+C50+E50+G50+I50</f>
        <v>0</v>
      </c>
      <c r="L50" s="29">
        <v>0</v>
      </c>
      <c r="M50" s="29">
        <v>0</v>
      </c>
      <c r="N50" s="42">
        <f>J50-L50</f>
        <v>0</v>
      </c>
      <c r="O50" s="42">
        <f>K50-M50</f>
        <v>0</v>
      </c>
    </row>
    <row r="51" spans="1:15" ht="12" hidden="1">
      <c r="A51" s="32"/>
      <c r="B51" s="51"/>
      <c r="C51" s="51"/>
      <c r="D51" s="51"/>
      <c r="E51" s="51"/>
      <c r="F51" s="51"/>
      <c r="G51" s="51"/>
      <c r="H51" s="51"/>
      <c r="I51" s="33"/>
      <c r="J51" s="29"/>
      <c r="K51" s="29"/>
      <c r="L51" s="29"/>
      <c r="M51" s="29"/>
      <c r="N51" s="29"/>
      <c r="O51" s="29"/>
    </row>
    <row r="52" spans="1:15" ht="12">
      <c r="A52" s="32" t="s">
        <v>49</v>
      </c>
      <c r="B52" s="51"/>
      <c r="C52" s="51"/>
      <c r="D52" s="51"/>
      <c r="E52" s="51"/>
      <c r="F52" s="51"/>
      <c r="G52" s="51"/>
      <c r="H52" s="51"/>
      <c r="I52" s="33"/>
      <c r="J52" s="29"/>
      <c r="K52" s="29"/>
      <c r="L52" s="29"/>
      <c r="M52" s="29"/>
      <c r="N52" s="29"/>
      <c r="O52" s="29"/>
    </row>
    <row r="53" spans="1:15" ht="24">
      <c r="A53" s="34" t="s">
        <v>50</v>
      </c>
      <c r="B53" s="98">
        <f>IF(ESF!C62&lt;ESF!B62,ESF!B62-ESF!C62,0)</f>
        <v>0</v>
      </c>
      <c r="C53" s="98">
        <f>IF(ESF!B62&lt;ESF!C62,ESF!C62-ESF!B62,0)</f>
        <v>20806200</v>
      </c>
      <c r="D53" s="98">
        <f>IF(ESF!E62&lt;ESF!D62,ESF!D62-ESF!E62,0)</f>
        <v>0</v>
      </c>
      <c r="E53" s="98">
        <f>IF(ESF!D62&lt;ESF!E62,ESF!E62-ESF!D62,0)</f>
        <v>3045600</v>
      </c>
      <c r="F53" s="98">
        <f>IF(ESF!G62&lt;ESF!F62,ESF!F62-ESF!G62,0)</f>
        <v>0</v>
      </c>
      <c r="G53" s="98">
        <f>IF(ESF!F62&lt;ESF!G62,ESF!G62-ESF!F62,0)</f>
        <v>1685200</v>
      </c>
      <c r="H53" s="98">
        <f>IF(ESF!I62&lt;ESF!H62,ESF!H62-ESF!I62,0)</f>
        <v>0</v>
      </c>
      <c r="I53" s="98">
        <f>IF(ESF!H62&lt;ESF!I62,ESF!I62-ESF!H62,0)</f>
        <v>10870620</v>
      </c>
      <c r="J53" s="98">
        <f>+B53+D53+F53+H53</f>
        <v>0</v>
      </c>
      <c r="K53" s="98">
        <f>+C53+E53+G53+I53</f>
        <v>36407620</v>
      </c>
      <c r="L53" s="98">
        <v>0</v>
      </c>
      <c r="M53" s="98">
        <v>0</v>
      </c>
      <c r="N53" s="98">
        <f>J53-L53</f>
        <v>0</v>
      </c>
      <c r="O53" s="98">
        <f>K53-M53</f>
        <v>36407620</v>
      </c>
    </row>
    <row r="54" spans="1:15" ht="12">
      <c r="A54" s="34" t="s">
        <v>51</v>
      </c>
      <c r="B54" s="98">
        <f>IF(ESF!C63&lt;ESF!B63,ESF!B63-ESF!C63,0)</f>
        <v>25713850</v>
      </c>
      <c r="C54" s="98">
        <f>IF(ESF!B63&lt;ESF!C63,ESF!C63-ESF!B63,0)</f>
        <v>0</v>
      </c>
      <c r="D54" s="98">
        <f>IF(ESF!E63&lt;ESF!D63,ESF!D63-ESF!E63,0)</f>
        <v>3176400</v>
      </c>
      <c r="E54" s="98">
        <f>IF(ESF!D63&lt;ESF!E63,ESF!E63-ESF!D63,0)</f>
        <v>0</v>
      </c>
      <c r="F54" s="98">
        <f>IF(ESF!G63&lt;ESF!F63,ESF!F63-ESF!G63,0)</f>
        <v>1761200</v>
      </c>
      <c r="G54" s="98">
        <f>IF(ESF!F63&lt;ESF!G63,ESF!G63-ESF!F63,0)</f>
        <v>0</v>
      </c>
      <c r="H54" s="98">
        <f>IF(ESF!I63&lt;ESF!H63,ESF!H63-ESF!I63,0)</f>
        <v>10946360</v>
      </c>
      <c r="I54" s="98">
        <f>IF(ESF!H63&lt;ESF!I63,ESF!I63-ESF!H63,0)</f>
        <v>0</v>
      </c>
      <c r="J54" s="42">
        <f>+B54+D54+F54+H54</f>
        <v>41597810</v>
      </c>
      <c r="K54" s="42">
        <f>+C54+E54+G54+I54</f>
        <v>0</v>
      </c>
      <c r="L54" s="29">
        <v>0</v>
      </c>
      <c r="M54" s="29">
        <v>0</v>
      </c>
      <c r="N54" s="42">
        <f>J54-L54</f>
        <v>41597810</v>
      </c>
      <c r="O54" s="42">
        <f>K54-M54</f>
        <v>0</v>
      </c>
    </row>
    <row r="55" spans="1:15" ht="12">
      <c r="A55" s="34" t="s">
        <v>52</v>
      </c>
      <c r="B55" s="98">
        <f>IF(ESF!C64&lt;ESF!B64,ESF!B64-ESF!C64,0)</f>
        <v>0</v>
      </c>
      <c r="C55" s="98">
        <f>IF(ESF!B64&lt;ESF!C64,ESF!C64-ESF!B64,0)</f>
        <v>0</v>
      </c>
      <c r="D55" s="98">
        <f>IF(ESF!E64&lt;ESF!D64,ESF!D64-ESF!E64,0)</f>
        <v>0</v>
      </c>
      <c r="E55" s="98">
        <f>IF(ESF!D64&lt;ESF!E64,ESF!E64-ESF!D64,0)</f>
        <v>0</v>
      </c>
      <c r="F55" s="98">
        <f>IF(ESF!G64&lt;ESF!F64,ESF!F64-ESF!G64,0)</f>
        <v>0</v>
      </c>
      <c r="G55" s="98">
        <f>IF(ESF!F64&lt;ESF!G64,ESF!G64-ESF!F64,0)</f>
        <v>0</v>
      </c>
      <c r="H55" s="98">
        <f>IF(ESF!I64&lt;ESF!H64,ESF!H64-ESF!I64,0)</f>
        <v>0</v>
      </c>
      <c r="I55" s="98">
        <f>IF(ESF!H64&lt;ESF!I64,ESF!I64-ESF!H64,0)</f>
        <v>0</v>
      </c>
      <c r="J55" s="42">
        <f>+B55+D55+F55+H55</f>
        <v>0</v>
      </c>
      <c r="K55" s="42">
        <f>+C55+E55+G55+I55</f>
        <v>0</v>
      </c>
      <c r="L55" s="29">
        <v>0</v>
      </c>
      <c r="M55" s="29">
        <v>0</v>
      </c>
      <c r="N55" s="42">
        <f>J55-L55</f>
        <v>0</v>
      </c>
      <c r="O55" s="42">
        <f>K55-M55</f>
        <v>0</v>
      </c>
    </row>
    <row r="56" spans="1:15" ht="12">
      <c r="A56" s="34" t="s">
        <v>53</v>
      </c>
      <c r="B56" s="98">
        <f>IF(ESF!C65&lt;ESF!B65,ESF!B65-ESF!C65,0)</f>
        <v>0</v>
      </c>
      <c r="C56" s="98">
        <f>IF(ESF!B65&lt;ESF!C65,ESF!C65-ESF!B65,0)</f>
        <v>0</v>
      </c>
      <c r="D56" s="98">
        <f>IF(ESF!E65&lt;ESF!D65,ESF!D65-ESF!E65,0)</f>
        <v>0</v>
      </c>
      <c r="E56" s="98">
        <f>IF(ESF!D65&lt;ESF!E65,ESF!E65-ESF!D65,0)</f>
        <v>0</v>
      </c>
      <c r="F56" s="98">
        <f>IF(ESF!G65&lt;ESF!F65,ESF!F65-ESF!G65,0)</f>
        <v>0</v>
      </c>
      <c r="G56" s="98">
        <f>IF(ESF!F65&lt;ESF!G65,ESF!G65-ESF!F65,0)</f>
        <v>0</v>
      </c>
      <c r="H56" s="98">
        <f>IF(ESF!I65&lt;ESF!H65,ESF!H65-ESF!I65,0)</f>
        <v>0</v>
      </c>
      <c r="I56" s="98">
        <f>IF(ESF!H65&lt;ESF!I65,ESF!I65-ESF!H65,0)</f>
        <v>0</v>
      </c>
      <c r="J56" s="42">
        <f>+B56+D56+F56+H56</f>
        <v>0</v>
      </c>
      <c r="K56" s="42">
        <f>+C56+E56+G56+I56</f>
        <v>0</v>
      </c>
      <c r="L56" s="29">
        <v>0</v>
      </c>
      <c r="M56" s="29">
        <v>0</v>
      </c>
      <c r="N56" s="42">
        <f>J56-L56</f>
        <v>0</v>
      </c>
      <c r="O56" s="42">
        <f>K56-M56</f>
        <v>0</v>
      </c>
    </row>
    <row r="57" spans="1:15" ht="24">
      <c r="A57" s="34" t="s">
        <v>54</v>
      </c>
      <c r="B57" s="98">
        <f>IF(ESF!C66&lt;ESF!B66,ESF!B66-ESF!C66,0)</f>
        <v>0</v>
      </c>
      <c r="C57" s="98">
        <f>IF(ESF!B66&lt;ESF!C66,ESF!C66-ESF!B66,0)</f>
        <v>0</v>
      </c>
      <c r="D57" s="98">
        <f>IF(ESF!E66&lt;ESF!D66,ESF!D66-ESF!E66,0)</f>
        <v>0</v>
      </c>
      <c r="E57" s="98">
        <f>IF(ESF!D66&lt;ESF!E66,ESF!E66-ESF!D66,0)</f>
        <v>0</v>
      </c>
      <c r="F57" s="98">
        <f>IF(ESF!G66&lt;ESF!F66,ESF!F66-ESF!G66,0)</f>
        <v>0</v>
      </c>
      <c r="G57" s="98">
        <f>IF(ESF!F66&lt;ESF!G66,ESF!G66-ESF!F66,0)</f>
        <v>0</v>
      </c>
      <c r="H57" s="98">
        <f>IF(ESF!I66&lt;ESF!H66,ESF!H66-ESF!I66,0)</f>
        <v>0</v>
      </c>
      <c r="I57" s="98">
        <f>IF(ESF!H66&lt;ESF!I66,ESF!I66-ESF!H66,0)</f>
        <v>0</v>
      </c>
      <c r="J57" s="42">
        <f>+B57+D57+F57+H57</f>
        <v>0</v>
      </c>
      <c r="K57" s="42">
        <f>+C57+E57+G57+I57</f>
        <v>0</v>
      </c>
      <c r="L57" s="29">
        <v>0</v>
      </c>
      <c r="M57" s="29">
        <v>0</v>
      </c>
      <c r="N57" s="42">
        <f>J57-L57</f>
        <v>0</v>
      </c>
      <c r="O57" s="42">
        <f>K57-M57</f>
        <v>0</v>
      </c>
    </row>
    <row r="58" spans="1:15" ht="12" hidden="1">
      <c r="A58" s="32"/>
      <c r="B58" s="51"/>
      <c r="C58" s="51"/>
      <c r="D58" s="51"/>
      <c r="E58" s="51"/>
      <c r="F58" s="51"/>
      <c r="G58" s="51"/>
      <c r="H58" s="51"/>
      <c r="I58" s="33"/>
      <c r="J58" s="29"/>
      <c r="K58" s="29"/>
      <c r="L58" s="29"/>
      <c r="M58" s="29"/>
      <c r="N58" s="29"/>
      <c r="O58" s="29"/>
    </row>
    <row r="59" spans="1:15" ht="36">
      <c r="A59" s="32" t="s">
        <v>55</v>
      </c>
      <c r="B59" s="51"/>
      <c r="C59" s="51"/>
      <c r="D59" s="51"/>
      <c r="E59" s="51"/>
      <c r="F59" s="51"/>
      <c r="G59" s="51"/>
      <c r="H59" s="51"/>
      <c r="I59" s="33"/>
      <c r="J59" s="29"/>
      <c r="K59" s="29"/>
      <c r="L59" s="29"/>
      <c r="M59" s="29"/>
      <c r="N59" s="29"/>
      <c r="O59" s="29"/>
    </row>
    <row r="60" spans="1:15" ht="12">
      <c r="A60" s="34" t="s">
        <v>56</v>
      </c>
      <c r="B60" s="98">
        <f>IF(ESF!C69&lt;ESF!B69,ESF!B69-ESF!C69,0)</f>
        <v>0</v>
      </c>
      <c r="C60" s="98">
        <f>IF(ESF!B69&lt;ESF!C69,ESF!C69-ESF!B69,0)</f>
        <v>0</v>
      </c>
      <c r="D60" s="98">
        <f>IF(ESF!E69&lt;ESF!D69,ESF!D69-ESF!E69,0)</f>
        <v>0</v>
      </c>
      <c r="E60" s="98">
        <f>IF(ESF!D69&lt;ESF!E69,ESF!E69-ESF!D69,0)</f>
        <v>0</v>
      </c>
      <c r="F60" s="98">
        <f>IF(ESF!G69&lt;ESF!F69,ESF!F69-ESF!G69,0)</f>
        <v>0</v>
      </c>
      <c r="G60" s="98">
        <f>IF(ESF!F69&lt;ESF!G69,ESF!G69-ESF!F69,0)</f>
        <v>0</v>
      </c>
      <c r="H60" s="98">
        <f>IF(ESF!I69&lt;ESF!H69,ESF!H69-ESF!I69,0)</f>
        <v>0</v>
      </c>
      <c r="I60" s="98">
        <f>IF(ESF!H69&lt;ESF!I69,ESF!I69-ESF!H69,0)</f>
        <v>0</v>
      </c>
      <c r="J60" s="42">
        <f>+B60+D60+F60+H60</f>
        <v>0</v>
      </c>
      <c r="K60" s="42">
        <f>+C60+E60+G60+I60</f>
        <v>0</v>
      </c>
      <c r="L60" s="29">
        <v>0</v>
      </c>
      <c r="M60" s="29">
        <v>0</v>
      </c>
      <c r="N60" s="42">
        <f>J60-L60</f>
        <v>0</v>
      </c>
      <c r="O60" s="42">
        <f>K60-M60</f>
        <v>0</v>
      </c>
    </row>
    <row r="61" spans="1:15" ht="24">
      <c r="A61" s="108" t="s">
        <v>57</v>
      </c>
      <c r="B61" s="98">
        <f>IF(ESF!C70&lt;ESF!B70,ESF!B70-ESF!C70,0)</f>
        <v>0</v>
      </c>
      <c r="C61" s="98">
        <f>IF(ESF!B70&lt;ESF!C70,ESF!C70-ESF!B70,0)</f>
        <v>0</v>
      </c>
      <c r="D61" s="98">
        <f>IF(ESF!E70&lt;ESF!D70,ESF!D70-ESF!E70,0)</f>
        <v>0</v>
      </c>
      <c r="E61" s="98">
        <f>IF(ESF!D70&lt;ESF!E70,ESF!E70-ESF!D70,0)</f>
        <v>0</v>
      </c>
      <c r="F61" s="98">
        <f>IF(ESF!G70&lt;ESF!F70,ESF!F70-ESF!G70,0)</f>
        <v>0</v>
      </c>
      <c r="G61" s="98">
        <f>IF(ESF!F70&lt;ESF!G70,ESF!G70-ESF!F70,0)</f>
        <v>0</v>
      </c>
      <c r="H61" s="98">
        <f>IF(ESF!I70&lt;ESF!H70,ESF!H70-ESF!I70,0)</f>
        <v>0</v>
      </c>
      <c r="I61" s="98">
        <f>IF(ESF!H70&lt;ESF!I70,ESF!I70-ESF!H70,0)</f>
        <v>0</v>
      </c>
      <c r="J61" s="42">
        <f>+B61+D61+F61+H61</f>
        <v>0</v>
      </c>
      <c r="K61" s="42">
        <f>+C61+E61+G61+I61</f>
        <v>0</v>
      </c>
      <c r="L61" s="29">
        <v>0</v>
      </c>
      <c r="M61" s="29">
        <v>0</v>
      </c>
      <c r="N61" s="42">
        <f>J61-L61</f>
        <v>0</v>
      </c>
      <c r="O61" s="42">
        <f>K61-M61</f>
        <v>0</v>
      </c>
    </row>
    <row r="62" spans="1:15" ht="3.75" customHeight="1">
      <c r="A62" s="109"/>
      <c r="B62" s="99"/>
      <c r="C62" s="99"/>
      <c r="D62" s="99"/>
      <c r="E62" s="99"/>
      <c r="F62" s="99"/>
      <c r="G62" s="99"/>
      <c r="H62" s="99"/>
      <c r="I62" s="99"/>
      <c r="J62" s="101"/>
      <c r="K62" s="101"/>
      <c r="L62" s="30"/>
      <c r="M62" s="30"/>
      <c r="N62" s="30"/>
      <c r="O62" s="30"/>
    </row>
    <row r="64" spans="2:15" ht="12">
      <c r="B64" s="100">
        <f aca="true" t="shared" si="16" ref="B64:O64">SUM(B6:B61)</f>
        <v>33309050</v>
      </c>
      <c r="C64" s="100">
        <f t="shared" si="16"/>
        <v>33309050</v>
      </c>
      <c r="D64" s="100">
        <f t="shared" si="16"/>
        <v>3849400</v>
      </c>
      <c r="E64" s="100">
        <f t="shared" si="16"/>
        <v>3849400</v>
      </c>
      <c r="F64" s="100">
        <f t="shared" si="16"/>
        <v>2487200</v>
      </c>
      <c r="G64" s="100">
        <f t="shared" si="16"/>
        <v>2487200</v>
      </c>
      <c r="H64" s="100">
        <f t="shared" si="16"/>
        <v>12006120</v>
      </c>
      <c r="I64" s="100">
        <f t="shared" si="16"/>
        <v>12006120</v>
      </c>
      <c r="J64" s="100">
        <f t="shared" si="16"/>
        <v>51651770</v>
      </c>
      <c r="K64" s="100">
        <f t="shared" si="16"/>
        <v>51651770</v>
      </c>
      <c r="L64" s="100">
        <f t="shared" si="16"/>
        <v>0</v>
      </c>
      <c r="M64" s="100">
        <f t="shared" si="16"/>
        <v>0</v>
      </c>
      <c r="N64" s="100">
        <f t="shared" si="16"/>
        <v>51651770</v>
      </c>
      <c r="O64" s="100">
        <f t="shared" si="16"/>
        <v>51651770</v>
      </c>
    </row>
  </sheetData>
  <sheetProtection/>
  <mergeCells count="9">
    <mergeCell ref="L3:M3"/>
    <mergeCell ref="N3:O3"/>
    <mergeCell ref="A1:O1"/>
    <mergeCell ref="A2:O2"/>
    <mergeCell ref="J3:K3"/>
    <mergeCell ref="H3:I3"/>
    <mergeCell ref="B3:C3"/>
    <mergeCell ref="D3:E3"/>
    <mergeCell ref="F3:G3"/>
  </mergeCells>
  <printOptions/>
  <pageMargins left="0.7" right="0.7" top="0.75" bottom="0.75" header="0.3" footer="0.3"/>
  <pageSetup fitToHeight="0" fitToWidth="1" horizontalDpi="600" verticalDpi="600" orientation="portrait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abSelected="1" zoomScalePageLayoutView="0" workbookViewId="0" topLeftCell="A1">
      <selection activeCell="E63" sqref="E63"/>
    </sheetView>
  </sheetViews>
  <sheetFormatPr defaultColWidth="11.421875" defaultRowHeight="15"/>
  <cols>
    <col min="1" max="1" width="4.7109375" style="0" customWidth="1"/>
    <col min="2" max="2" width="3.8515625" style="0" customWidth="1"/>
    <col min="3" max="3" width="69.00390625" style="0" customWidth="1"/>
    <col min="5" max="5" width="14.28125" style="0" bestFit="1" customWidth="1"/>
    <col min="7" max="7" width="11.8515625" style="0" bestFit="1" customWidth="1"/>
    <col min="8" max="10" width="14.7109375" style="0" customWidth="1"/>
  </cols>
  <sheetData>
    <row r="1" spans="1:10" ht="15">
      <c r="A1" s="146" t="s">
        <v>152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5">
      <c r="A2" s="148" t="s">
        <v>64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24">
      <c r="A3" s="134" t="s">
        <v>120</v>
      </c>
      <c r="B3" s="135"/>
      <c r="C3" s="136"/>
      <c r="D3" s="92" t="s">
        <v>60</v>
      </c>
      <c r="E3" s="92" t="s">
        <v>61</v>
      </c>
      <c r="F3" s="92" t="s">
        <v>62</v>
      </c>
      <c r="G3" s="92" t="s">
        <v>151</v>
      </c>
      <c r="H3" s="92" t="s">
        <v>175</v>
      </c>
      <c r="I3" s="92" t="s">
        <v>176</v>
      </c>
      <c r="J3" s="92" t="s">
        <v>185</v>
      </c>
    </row>
    <row r="4" spans="1:10" ht="15">
      <c r="A4" s="137"/>
      <c r="B4" s="138"/>
      <c r="C4" s="139"/>
      <c r="D4" s="58">
        <v>2014</v>
      </c>
      <c r="E4" s="58">
        <v>2014</v>
      </c>
      <c r="F4" s="58">
        <v>2014</v>
      </c>
      <c r="G4" s="58">
        <v>2014</v>
      </c>
      <c r="H4" s="58">
        <v>2014</v>
      </c>
      <c r="I4" s="58">
        <v>2014</v>
      </c>
      <c r="J4" s="58">
        <v>2014</v>
      </c>
    </row>
    <row r="5" spans="1:10" ht="15">
      <c r="A5" s="59"/>
      <c r="B5" s="60"/>
      <c r="C5" s="61"/>
      <c r="D5" s="75"/>
      <c r="E5" s="75"/>
      <c r="F5" s="75"/>
      <c r="G5" s="75"/>
      <c r="H5" s="105"/>
      <c r="I5" s="105"/>
      <c r="J5" s="105"/>
    </row>
    <row r="6" spans="1:10" ht="15">
      <c r="A6" s="143" t="s">
        <v>153</v>
      </c>
      <c r="B6" s="144"/>
      <c r="C6" s="145"/>
      <c r="D6" s="76"/>
      <c r="E6" s="76"/>
      <c r="F6" s="76"/>
      <c r="G6" s="76"/>
      <c r="H6" s="90"/>
      <c r="I6" s="90"/>
      <c r="J6" s="90"/>
    </row>
    <row r="7" spans="1:10" ht="15">
      <c r="A7" s="62"/>
      <c r="B7" s="144" t="s">
        <v>145</v>
      </c>
      <c r="C7" s="145"/>
      <c r="D7" s="77">
        <f>SUM(D8:D18)</f>
        <v>193363650</v>
      </c>
      <c r="E7" s="77">
        <f>SUM(E8:E18)</f>
        <v>2171800</v>
      </c>
      <c r="F7" s="77">
        <f>SUM(F8:F18)</f>
        <v>2080000</v>
      </c>
      <c r="G7" s="77">
        <f>SUM(G8:G18)</f>
        <v>4208740</v>
      </c>
      <c r="H7" s="106">
        <f aca="true" t="shared" si="0" ref="H7:H18">+D7+E7+F7+G7</f>
        <v>201824190</v>
      </c>
      <c r="I7" s="90">
        <v>0</v>
      </c>
      <c r="J7" s="106">
        <f>H7-I7</f>
        <v>201824190</v>
      </c>
    </row>
    <row r="8" spans="1:10" ht="15">
      <c r="A8" s="62"/>
      <c r="B8" s="63"/>
      <c r="C8" s="64" t="s">
        <v>67</v>
      </c>
      <c r="D8" s="76">
        <v>15845200</v>
      </c>
      <c r="E8" s="76">
        <v>0</v>
      </c>
      <c r="F8" s="76">
        <v>0</v>
      </c>
      <c r="G8" s="76">
        <v>0</v>
      </c>
      <c r="H8" s="107">
        <f t="shared" si="0"/>
        <v>15845200</v>
      </c>
      <c r="I8" s="90">
        <v>0</v>
      </c>
      <c r="J8" s="107">
        <f aca="true" t="shared" si="1" ref="J8:J18">H8-I8</f>
        <v>15845200</v>
      </c>
    </row>
    <row r="9" spans="1:10" ht="15">
      <c r="A9" s="62"/>
      <c r="B9" s="63"/>
      <c r="C9" s="64" t="s">
        <v>68</v>
      </c>
      <c r="D9" s="76">
        <v>0</v>
      </c>
      <c r="E9" s="76">
        <v>0</v>
      </c>
      <c r="F9" s="76">
        <v>0</v>
      </c>
      <c r="G9" s="76">
        <v>0</v>
      </c>
      <c r="H9" s="107">
        <f t="shared" si="0"/>
        <v>0</v>
      </c>
      <c r="I9" s="90">
        <v>0</v>
      </c>
      <c r="J9" s="107">
        <f t="shared" si="1"/>
        <v>0</v>
      </c>
    </row>
    <row r="10" spans="1:10" ht="15">
      <c r="A10" s="62"/>
      <c r="B10" s="57"/>
      <c r="C10" s="64" t="s">
        <v>154</v>
      </c>
      <c r="D10" s="76">
        <v>875000</v>
      </c>
      <c r="E10" s="76">
        <v>0</v>
      </c>
      <c r="F10" s="76">
        <v>0</v>
      </c>
      <c r="G10" s="76">
        <v>0</v>
      </c>
      <c r="H10" s="107">
        <f t="shared" si="0"/>
        <v>875000</v>
      </c>
      <c r="I10" s="90">
        <v>0</v>
      </c>
      <c r="J10" s="107">
        <f t="shared" si="1"/>
        <v>875000</v>
      </c>
    </row>
    <row r="11" spans="1:10" ht="15">
      <c r="A11" s="62"/>
      <c r="B11" s="57"/>
      <c r="C11" s="64" t="s">
        <v>70</v>
      </c>
      <c r="D11" s="76">
        <v>12685400</v>
      </c>
      <c r="E11" s="76">
        <v>0</v>
      </c>
      <c r="F11" s="76">
        <v>0</v>
      </c>
      <c r="G11" s="76">
        <v>0</v>
      </c>
      <c r="H11" s="107">
        <f t="shared" si="0"/>
        <v>12685400</v>
      </c>
      <c r="I11" s="90">
        <v>0</v>
      </c>
      <c r="J11" s="107">
        <f t="shared" si="1"/>
        <v>12685400</v>
      </c>
    </row>
    <row r="12" spans="1:10" ht="15">
      <c r="A12" s="62"/>
      <c r="B12" s="57"/>
      <c r="C12" s="64" t="s">
        <v>118</v>
      </c>
      <c r="D12" s="76">
        <v>568200</v>
      </c>
      <c r="E12" s="76">
        <v>0</v>
      </c>
      <c r="F12" s="76">
        <v>0</v>
      </c>
      <c r="G12" s="76">
        <v>0</v>
      </c>
      <c r="H12" s="107">
        <f t="shared" si="0"/>
        <v>568200</v>
      </c>
      <c r="I12" s="90">
        <v>0</v>
      </c>
      <c r="J12" s="107">
        <f t="shared" si="1"/>
        <v>568200</v>
      </c>
    </row>
    <row r="13" spans="1:10" ht="15">
      <c r="A13" s="62"/>
      <c r="B13" s="57"/>
      <c r="C13" s="64" t="s">
        <v>71</v>
      </c>
      <c r="D13" s="76">
        <v>6512400</v>
      </c>
      <c r="E13" s="76">
        <v>0</v>
      </c>
      <c r="F13" s="76">
        <v>0</v>
      </c>
      <c r="G13" s="76">
        <v>0</v>
      </c>
      <c r="H13" s="107">
        <f t="shared" si="0"/>
        <v>6512400</v>
      </c>
      <c r="I13" s="90">
        <v>0</v>
      </c>
      <c r="J13" s="107">
        <f t="shared" si="1"/>
        <v>6512400</v>
      </c>
    </row>
    <row r="14" spans="1:10" ht="15">
      <c r="A14" s="62"/>
      <c r="B14" s="57"/>
      <c r="C14" s="64" t="s">
        <v>72</v>
      </c>
      <c r="D14" s="76">
        <v>0</v>
      </c>
      <c r="E14" s="76">
        <v>864000</v>
      </c>
      <c r="F14" s="76">
        <v>241000</v>
      </c>
      <c r="G14" s="76">
        <v>165000</v>
      </c>
      <c r="H14" s="107">
        <f t="shared" si="0"/>
        <v>1270000</v>
      </c>
      <c r="I14" s="90">
        <v>0</v>
      </c>
      <c r="J14" s="107">
        <f t="shared" si="1"/>
        <v>1270000</v>
      </c>
    </row>
    <row r="15" spans="1:10" ht="24">
      <c r="A15" s="62"/>
      <c r="B15" s="57"/>
      <c r="C15" s="64" t="s">
        <v>73</v>
      </c>
      <c r="D15" s="76">
        <v>0</v>
      </c>
      <c r="E15" s="76">
        <v>0</v>
      </c>
      <c r="F15" s="76">
        <v>0</v>
      </c>
      <c r="G15" s="76">
        <v>0</v>
      </c>
      <c r="H15" s="107">
        <f t="shared" si="0"/>
        <v>0</v>
      </c>
      <c r="I15" s="90">
        <v>0</v>
      </c>
      <c r="J15" s="107">
        <f t="shared" si="1"/>
        <v>0</v>
      </c>
    </row>
    <row r="16" spans="1:10" ht="15">
      <c r="A16" s="62"/>
      <c r="B16" s="57"/>
      <c r="C16" s="64" t="s">
        <v>75</v>
      </c>
      <c r="D16" s="76">
        <v>142623600</v>
      </c>
      <c r="E16" s="76">
        <v>0</v>
      </c>
      <c r="F16" s="76">
        <v>0</v>
      </c>
      <c r="G16" s="76">
        <v>0</v>
      </c>
      <c r="H16" s="107">
        <f t="shared" si="0"/>
        <v>142623600</v>
      </c>
      <c r="I16" s="90">
        <v>0</v>
      </c>
      <c r="J16" s="107">
        <f t="shared" si="1"/>
        <v>142623600</v>
      </c>
    </row>
    <row r="17" spans="1:10" ht="15">
      <c r="A17" s="62"/>
      <c r="B17" s="57"/>
      <c r="C17" s="64" t="s">
        <v>155</v>
      </c>
      <c r="D17" s="76">
        <v>4569850</v>
      </c>
      <c r="E17" s="76">
        <v>1200000</v>
      </c>
      <c r="F17" s="76">
        <v>1500000</v>
      </c>
      <c r="G17" s="76">
        <v>3800000</v>
      </c>
      <c r="H17" s="107">
        <f t="shared" si="0"/>
        <v>11069850</v>
      </c>
      <c r="I17" s="90">
        <v>0</v>
      </c>
      <c r="J17" s="107">
        <f t="shared" si="1"/>
        <v>11069850</v>
      </c>
    </row>
    <row r="18" spans="1:10" ht="15">
      <c r="A18" s="62"/>
      <c r="B18" s="57"/>
      <c r="C18" s="64" t="s">
        <v>156</v>
      </c>
      <c r="D18" s="76">
        <f>52000+9632000</f>
        <v>9684000</v>
      </c>
      <c r="E18" s="76">
        <f>71000+36800</f>
        <v>107800</v>
      </c>
      <c r="F18" s="76">
        <f>83000+256000</f>
        <v>339000</v>
      </c>
      <c r="G18" s="76">
        <f>145000+98740</f>
        <v>243740</v>
      </c>
      <c r="H18" s="107">
        <f t="shared" si="0"/>
        <v>10374540</v>
      </c>
      <c r="I18" s="90">
        <v>0</v>
      </c>
      <c r="J18" s="107">
        <f t="shared" si="1"/>
        <v>10374540</v>
      </c>
    </row>
    <row r="19" spans="1:10" ht="15">
      <c r="A19" s="65"/>
      <c r="B19" s="57"/>
      <c r="C19" s="66"/>
      <c r="D19" s="78"/>
      <c r="E19" s="78"/>
      <c r="F19" s="78"/>
      <c r="G19" s="78"/>
      <c r="H19" s="90"/>
      <c r="I19" s="90"/>
      <c r="J19" s="90"/>
    </row>
    <row r="20" spans="1:10" ht="15">
      <c r="A20" s="62"/>
      <c r="B20" s="144" t="s">
        <v>146</v>
      </c>
      <c r="C20" s="145"/>
      <c r="D20" s="77">
        <f>SUM(D21:D36)</f>
        <v>136344000</v>
      </c>
      <c r="E20" s="77">
        <f>SUM(E21:E36)</f>
        <v>2041000</v>
      </c>
      <c r="F20" s="77">
        <f>SUM(F21:F36)</f>
        <v>1464000</v>
      </c>
      <c r="G20" s="77">
        <f>SUM(G21:G36)</f>
        <v>2898000</v>
      </c>
      <c r="H20" s="106">
        <f aca="true" t="shared" si="2" ref="H20:H36">+D20+E20+F20+G20</f>
        <v>142747000</v>
      </c>
      <c r="I20" s="90">
        <v>0</v>
      </c>
      <c r="J20" s="106">
        <f aca="true" t="shared" si="3" ref="J20:J36">H20-I20</f>
        <v>142747000</v>
      </c>
    </row>
    <row r="21" spans="1:10" ht="15">
      <c r="A21" s="62"/>
      <c r="B21" s="63"/>
      <c r="C21" s="64" t="s">
        <v>86</v>
      </c>
      <c r="D21" s="76">
        <v>38100000</v>
      </c>
      <c r="E21" s="76">
        <v>630000</v>
      </c>
      <c r="F21" s="76">
        <v>516000</v>
      </c>
      <c r="G21" s="76">
        <v>1365000</v>
      </c>
      <c r="H21" s="107">
        <f t="shared" si="2"/>
        <v>40611000</v>
      </c>
      <c r="I21" s="90">
        <v>0</v>
      </c>
      <c r="J21" s="107">
        <f t="shared" si="3"/>
        <v>40611000</v>
      </c>
    </row>
    <row r="22" spans="1:10" ht="15">
      <c r="A22" s="62"/>
      <c r="B22" s="63"/>
      <c r="C22" s="64" t="s">
        <v>87</v>
      </c>
      <c r="D22" s="76">
        <v>11560000</v>
      </c>
      <c r="E22" s="76">
        <v>480000</v>
      </c>
      <c r="F22" s="76">
        <v>385600</v>
      </c>
      <c r="G22" s="76">
        <v>752000</v>
      </c>
      <c r="H22" s="107">
        <f t="shared" si="2"/>
        <v>13177600</v>
      </c>
      <c r="I22" s="90">
        <v>0</v>
      </c>
      <c r="J22" s="107">
        <f t="shared" si="3"/>
        <v>13177600</v>
      </c>
    </row>
    <row r="23" spans="1:10" ht="15">
      <c r="A23" s="62"/>
      <c r="B23" s="63"/>
      <c r="C23" s="64" t="s">
        <v>88</v>
      </c>
      <c r="D23" s="76">
        <v>9756000</v>
      </c>
      <c r="E23" s="76">
        <v>542000</v>
      </c>
      <c r="F23" s="76">
        <v>275400</v>
      </c>
      <c r="G23" s="76">
        <v>525000</v>
      </c>
      <c r="H23" s="107">
        <f t="shared" si="2"/>
        <v>11098400</v>
      </c>
      <c r="I23" s="90">
        <v>0</v>
      </c>
      <c r="J23" s="107">
        <f t="shared" si="3"/>
        <v>11098400</v>
      </c>
    </row>
    <row r="24" spans="1:10" ht="15">
      <c r="A24" s="62"/>
      <c r="B24" s="63"/>
      <c r="C24" s="64" t="s">
        <v>89</v>
      </c>
      <c r="D24" s="76">
        <v>20606000</v>
      </c>
      <c r="E24" s="76">
        <v>0</v>
      </c>
      <c r="F24" s="76">
        <v>0</v>
      </c>
      <c r="G24" s="76">
        <v>0</v>
      </c>
      <c r="H24" s="107">
        <f t="shared" si="2"/>
        <v>20606000</v>
      </c>
      <c r="I24" s="90">
        <v>0</v>
      </c>
      <c r="J24" s="107">
        <f t="shared" si="3"/>
        <v>20606000</v>
      </c>
    </row>
    <row r="25" spans="1:10" ht="15">
      <c r="A25" s="62"/>
      <c r="B25" s="63"/>
      <c r="C25" s="64" t="s">
        <v>157</v>
      </c>
      <c r="D25" s="76">
        <v>0</v>
      </c>
      <c r="E25" s="76">
        <v>389000</v>
      </c>
      <c r="F25" s="76">
        <v>0</v>
      </c>
      <c r="G25" s="76">
        <v>0</v>
      </c>
      <c r="H25" s="107">
        <f t="shared" si="2"/>
        <v>389000</v>
      </c>
      <c r="I25" s="90">
        <v>0</v>
      </c>
      <c r="J25" s="107">
        <f t="shared" si="3"/>
        <v>389000</v>
      </c>
    </row>
    <row r="26" spans="1:10" ht="15">
      <c r="A26" s="62"/>
      <c r="B26" s="63"/>
      <c r="C26" s="64" t="s">
        <v>158</v>
      </c>
      <c r="D26" s="76">
        <v>2360000</v>
      </c>
      <c r="E26" s="76">
        <v>0</v>
      </c>
      <c r="F26" s="76">
        <v>0</v>
      </c>
      <c r="G26" s="76">
        <v>0</v>
      </c>
      <c r="H26" s="107">
        <f t="shared" si="2"/>
        <v>2360000</v>
      </c>
      <c r="I26" s="90">
        <v>0</v>
      </c>
      <c r="J26" s="107">
        <f t="shared" si="3"/>
        <v>2360000</v>
      </c>
    </row>
    <row r="27" spans="1:10" ht="15">
      <c r="A27" s="62"/>
      <c r="B27" s="63"/>
      <c r="C27" s="64" t="s">
        <v>92</v>
      </c>
      <c r="D27" s="76">
        <v>4653000</v>
      </c>
      <c r="E27" s="76">
        <v>0</v>
      </c>
      <c r="F27" s="76">
        <v>287000</v>
      </c>
      <c r="G27" s="76">
        <v>256000</v>
      </c>
      <c r="H27" s="107">
        <f t="shared" si="2"/>
        <v>5196000</v>
      </c>
      <c r="I27" s="90">
        <v>0</v>
      </c>
      <c r="J27" s="107">
        <f t="shared" si="3"/>
        <v>5196000</v>
      </c>
    </row>
    <row r="28" spans="1:10" ht="15">
      <c r="A28" s="62"/>
      <c r="B28" s="63"/>
      <c r="C28" s="64" t="s">
        <v>93</v>
      </c>
      <c r="D28" s="76">
        <v>2457000</v>
      </c>
      <c r="E28" s="76">
        <v>0</v>
      </c>
      <c r="F28" s="76">
        <v>0</v>
      </c>
      <c r="G28" s="76">
        <v>0</v>
      </c>
      <c r="H28" s="107">
        <f t="shared" si="2"/>
        <v>2457000</v>
      </c>
      <c r="I28" s="90">
        <v>0</v>
      </c>
      <c r="J28" s="107">
        <f t="shared" si="3"/>
        <v>2457000</v>
      </c>
    </row>
    <row r="29" spans="1:10" ht="15">
      <c r="A29" s="62"/>
      <c r="B29" s="63"/>
      <c r="C29" s="64" t="s">
        <v>94</v>
      </c>
      <c r="D29" s="76">
        <v>0</v>
      </c>
      <c r="E29" s="76">
        <v>0</v>
      </c>
      <c r="F29" s="76">
        <v>0</v>
      </c>
      <c r="G29" s="76">
        <v>0</v>
      </c>
      <c r="H29" s="107">
        <f t="shared" si="2"/>
        <v>0</v>
      </c>
      <c r="I29" s="90">
        <v>0</v>
      </c>
      <c r="J29" s="107">
        <f t="shared" si="3"/>
        <v>0</v>
      </c>
    </row>
    <row r="30" spans="1:10" ht="15">
      <c r="A30" s="62"/>
      <c r="B30" s="63"/>
      <c r="C30" s="64" t="s">
        <v>95</v>
      </c>
      <c r="D30" s="76">
        <v>0</v>
      </c>
      <c r="E30" s="76">
        <v>0</v>
      </c>
      <c r="F30" s="76">
        <v>0</v>
      </c>
      <c r="G30" s="76">
        <v>0</v>
      </c>
      <c r="H30" s="107">
        <f t="shared" si="2"/>
        <v>0</v>
      </c>
      <c r="I30" s="90">
        <v>0</v>
      </c>
      <c r="J30" s="107">
        <f t="shared" si="3"/>
        <v>0</v>
      </c>
    </row>
    <row r="31" spans="1:10" ht="15">
      <c r="A31" s="62"/>
      <c r="B31" s="63"/>
      <c r="C31" s="64" t="s">
        <v>96</v>
      </c>
      <c r="D31" s="76">
        <v>1352000</v>
      </c>
      <c r="E31" s="76">
        <v>0</v>
      </c>
      <c r="F31" s="76">
        <v>0</v>
      </c>
      <c r="G31" s="76">
        <v>0</v>
      </c>
      <c r="H31" s="107">
        <f t="shared" si="2"/>
        <v>1352000</v>
      </c>
      <c r="I31" s="90">
        <v>0</v>
      </c>
      <c r="J31" s="107">
        <f t="shared" si="3"/>
        <v>1352000</v>
      </c>
    </row>
    <row r="32" spans="1:10" ht="15">
      <c r="A32" s="62"/>
      <c r="B32" s="63"/>
      <c r="C32" s="64" t="s">
        <v>97</v>
      </c>
      <c r="D32" s="76">
        <v>0</v>
      </c>
      <c r="E32" s="76">
        <v>0</v>
      </c>
      <c r="F32" s="76">
        <v>0</v>
      </c>
      <c r="G32" s="76">
        <v>0</v>
      </c>
      <c r="H32" s="107">
        <f t="shared" si="2"/>
        <v>0</v>
      </c>
      <c r="I32" s="90">
        <v>0</v>
      </c>
      <c r="J32" s="107">
        <f t="shared" si="3"/>
        <v>0</v>
      </c>
    </row>
    <row r="33" spans="1:10" ht="15">
      <c r="A33" s="62"/>
      <c r="B33" s="63"/>
      <c r="C33" s="64" t="s">
        <v>159</v>
      </c>
      <c r="D33" s="76">
        <v>43000000</v>
      </c>
      <c r="E33" s="76">
        <v>0</v>
      </c>
      <c r="F33" s="76">
        <v>0</v>
      </c>
      <c r="G33" s="76">
        <v>0</v>
      </c>
      <c r="H33" s="107">
        <f t="shared" si="2"/>
        <v>43000000</v>
      </c>
      <c r="I33" s="90">
        <v>0</v>
      </c>
      <c r="J33" s="107">
        <f t="shared" si="3"/>
        <v>43000000</v>
      </c>
    </row>
    <row r="34" spans="1:10" ht="15">
      <c r="A34" s="62"/>
      <c r="B34" s="63"/>
      <c r="C34" s="64" t="s">
        <v>45</v>
      </c>
      <c r="D34" s="76">
        <v>2500000</v>
      </c>
      <c r="E34" s="76">
        <v>0</v>
      </c>
      <c r="F34" s="76">
        <v>0</v>
      </c>
      <c r="G34" s="76">
        <v>0</v>
      </c>
      <c r="H34" s="107">
        <f t="shared" si="2"/>
        <v>2500000</v>
      </c>
      <c r="I34" s="90">
        <v>0</v>
      </c>
      <c r="J34" s="107">
        <f t="shared" si="3"/>
        <v>2500000</v>
      </c>
    </row>
    <row r="35" spans="1:10" ht="15">
      <c r="A35" s="62"/>
      <c r="B35" s="63"/>
      <c r="C35" s="64" t="s">
        <v>100</v>
      </c>
      <c r="D35" s="76">
        <v>0</v>
      </c>
      <c r="E35" s="76">
        <v>0</v>
      </c>
      <c r="F35" s="76">
        <v>0</v>
      </c>
      <c r="G35" s="76">
        <v>0</v>
      </c>
      <c r="H35" s="107">
        <f t="shared" si="2"/>
        <v>0</v>
      </c>
      <c r="I35" s="90">
        <v>0</v>
      </c>
      <c r="J35" s="107">
        <f t="shared" si="3"/>
        <v>0</v>
      </c>
    </row>
    <row r="36" spans="1:10" ht="15">
      <c r="A36" s="62"/>
      <c r="B36" s="63"/>
      <c r="C36" s="64" t="s">
        <v>160</v>
      </c>
      <c r="D36" s="76">
        <v>0</v>
      </c>
      <c r="E36" s="76">
        <v>0</v>
      </c>
      <c r="F36" s="76">
        <v>0</v>
      </c>
      <c r="G36" s="76">
        <v>0</v>
      </c>
      <c r="H36" s="107">
        <f t="shared" si="2"/>
        <v>0</v>
      </c>
      <c r="I36" s="90">
        <v>0</v>
      </c>
      <c r="J36" s="107">
        <f t="shared" si="3"/>
        <v>0</v>
      </c>
    </row>
    <row r="37" spans="1:10" ht="15">
      <c r="A37" s="65"/>
      <c r="B37" s="57"/>
      <c r="C37" s="66"/>
      <c r="D37" s="78"/>
      <c r="E37" s="78"/>
      <c r="F37" s="78"/>
      <c r="G37" s="78"/>
      <c r="H37" s="90"/>
      <c r="I37" s="90"/>
      <c r="J37" s="90"/>
    </row>
    <row r="38" spans="1:10" ht="15">
      <c r="A38" s="143" t="s">
        <v>161</v>
      </c>
      <c r="B38" s="144"/>
      <c r="C38" s="145"/>
      <c r="D38" s="79">
        <f>SUM(D7-D20)</f>
        <v>57019650</v>
      </c>
      <c r="E38" s="79">
        <f>SUM(E7-E20)</f>
        <v>130800</v>
      </c>
      <c r="F38" s="79">
        <f>SUM(F7-F20)</f>
        <v>616000</v>
      </c>
      <c r="G38" s="79">
        <f>SUM(G7-G20)</f>
        <v>1310740</v>
      </c>
      <c r="H38" s="106">
        <f>+D38+E38+F38+G38</f>
        <v>59077190</v>
      </c>
      <c r="I38" s="90">
        <v>0</v>
      </c>
      <c r="J38" s="106">
        <f>H38-I38</f>
        <v>59077190</v>
      </c>
    </row>
    <row r="39" spans="1:10" ht="15">
      <c r="A39" s="65"/>
      <c r="B39" s="57"/>
      <c r="C39" s="66"/>
      <c r="D39" s="78"/>
      <c r="E39" s="78"/>
      <c r="F39" s="78"/>
      <c r="G39" s="78"/>
      <c r="H39" s="90"/>
      <c r="I39" s="90"/>
      <c r="J39" s="90"/>
    </row>
    <row r="40" spans="1:10" ht="15">
      <c r="A40" s="143" t="s">
        <v>162</v>
      </c>
      <c r="B40" s="144"/>
      <c r="C40" s="145"/>
      <c r="D40" s="76"/>
      <c r="E40" s="76"/>
      <c r="F40" s="76"/>
      <c r="G40" s="76"/>
      <c r="H40" s="90"/>
      <c r="I40" s="90"/>
      <c r="J40" s="90"/>
    </row>
    <row r="41" spans="1:10" ht="15">
      <c r="A41" s="65"/>
      <c r="B41" s="57"/>
      <c r="C41" s="66"/>
      <c r="D41" s="78"/>
      <c r="E41" s="78"/>
      <c r="F41" s="78"/>
      <c r="G41" s="78"/>
      <c r="H41" s="90"/>
      <c r="I41" s="90"/>
      <c r="J41" s="90"/>
    </row>
    <row r="42" spans="1:10" ht="15">
      <c r="A42" s="62"/>
      <c r="B42" s="144" t="s">
        <v>145</v>
      </c>
      <c r="C42" s="145"/>
      <c r="D42" s="77">
        <f>SUM(D43:D45)</f>
        <v>0</v>
      </c>
      <c r="E42" s="77">
        <f>SUM(E43:E45)</f>
        <v>0</v>
      </c>
      <c r="F42" s="77">
        <f>SUM(F43:F45)</f>
        <v>0</v>
      </c>
      <c r="G42" s="77">
        <f>SUM(G43:G45)</f>
        <v>394360</v>
      </c>
      <c r="H42" s="106">
        <f>+D42+E42+F42+G42</f>
        <v>394360</v>
      </c>
      <c r="I42" s="90">
        <v>0</v>
      </c>
      <c r="J42" s="106">
        <f>H42-I42</f>
        <v>394360</v>
      </c>
    </row>
    <row r="43" spans="1:10" ht="15">
      <c r="A43" s="62"/>
      <c r="B43" s="56"/>
      <c r="C43" s="66" t="s">
        <v>29</v>
      </c>
      <c r="D43" s="76">
        <v>0</v>
      </c>
      <c r="E43" s="76">
        <v>0</v>
      </c>
      <c r="F43" s="76">
        <v>0</v>
      </c>
      <c r="G43" s="76">
        <v>0</v>
      </c>
      <c r="H43" s="107">
        <f>+D43+E43+F43+G43</f>
        <v>0</v>
      </c>
      <c r="I43" s="90">
        <v>0</v>
      </c>
      <c r="J43" s="107">
        <f>H43-I43</f>
        <v>0</v>
      </c>
    </row>
    <row r="44" spans="1:10" ht="15">
      <c r="A44" s="62"/>
      <c r="B44" s="56"/>
      <c r="C44" s="66" t="s">
        <v>32</v>
      </c>
      <c r="D44" s="76">
        <v>0</v>
      </c>
      <c r="E44" s="76">
        <v>0</v>
      </c>
      <c r="F44" s="76">
        <v>0</v>
      </c>
      <c r="G44" s="76">
        <v>0</v>
      </c>
      <c r="H44" s="107">
        <f>+D44+E44+F44+G44</f>
        <v>0</v>
      </c>
      <c r="I44" s="90">
        <v>0</v>
      </c>
      <c r="J44" s="107">
        <f>H44-I44</f>
        <v>0</v>
      </c>
    </row>
    <row r="45" spans="1:10" ht="15">
      <c r="A45" s="62"/>
      <c r="B45" s="57"/>
      <c r="C45" s="66" t="s">
        <v>163</v>
      </c>
      <c r="D45" s="76">
        <v>0</v>
      </c>
      <c r="E45" s="76">
        <v>0</v>
      </c>
      <c r="F45" s="76">
        <v>0</v>
      </c>
      <c r="G45" s="76">
        <v>394360</v>
      </c>
      <c r="H45" s="107">
        <f>+D45+E45+F45+G45</f>
        <v>394360</v>
      </c>
      <c r="I45" s="90">
        <v>0</v>
      </c>
      <c r="J45" s="107">
        <f>H45-I45</f>
        <v>394360</v>
      </c>
    </row>
    <row r="46" spans="1:10" ht="15">
      <c r="A46" s="62"/>
      <c r="B46" s="56"/>
      <c r="C46" s="67"/>
      <c r="D46" s="80"/>
      <c r="E46" s="80"/>
      <c r="F46" s="80"/>
      <c r="G46" s="80"/>
      <c r="H46" s="90"/>
      <c r="I46" s="90"/>
      <c r="J46" s="90"/>
    </row>
    <row r="47" spans="1:11" ht="15">
      <c r="A47" s="62"/>
      <c r="B47" s="144" t="s">
        <v>146</v>
      </c>
      <c r="C47" s="145"/>
      <c r="D47" s="77">
        <f>SUM(D48:D50)</f>
        <v>57109850</v>
      </c>
      <c r="E47" s="77">
        <f>SUM(E48:E50)</f>
        <v>499500</v>
      </c>
      <c r="F47" s="77">
        <f>SUM(F48:F50)</f>
        <v>940700</v>
      </c>
      <c r="G47" s="77">
        <f>SUM(G48:G50)</f>
        <v>1235000</v>
      </c>
      <c r="H47" s="106">
        <f>+D47+E47+F47+G47</f>
        <v>59785050</v>
      </c>
      <c r="I47" s="90">
        <v>0</v>
      </c>
      <c r="J47" s="106">
        <f>H47-I47</f>
        <v>59785050</v>
      </c>
      <c r="K47" s="104"/>
    </row>
    <row r="48" spans="1:10" ht="15">
      <c r="A48" s="62"/>
      <c r="B48" s="56"/>
      <c r="C48" s="66" t="s">
        <v>29</v>
      </c>
      <c r="D48" s="76">
        <v>45000000</v>
      </c>
      <c r="E48" s="76">
        <v>0</v>
      </c>
      <c r="F48" s="76">
        <v>940700</v>
      </c>
      <c r="G48" s="76">
        <v>1235000</v>
      </c>
      <c r="H48" s="107">
        <f>+D48+E48+F48+G48</f>
        <v>47175700</v>
      </c>
      <c r="I48" s="90">
        <v>0</v>
      </c>
      <c r="J48" s="107">
        <f>H48-I48</f>
        <v>47175700</v>
      </c>
    </row>
    <row r="49" spans="1:10" ht="15">
      <c r="A49" s="62"/>
      <c r="B49" s="63"/>
      <c r="C49" s="66" t="s">
        <v>32</v>
      </c>
      <c r="D49" s="76">
        <v>2109850</v>
      </c>
      <c r="E49" s="76">
        <v>499500</v>
      </c>
      <c r="F49" s="76">
        <v>0</v>
      </c>
      <c r="G49" s="76">
        <v>0</v>
      </c>
      <c r="H49" s="107">
        <f>+D49+E49+F49+G49</f>
        <v>2609350</v>
      </c>
      <c r="I49" s="90">
        <v>0</v>
      </c>
      <c r="J49" s="107">
        <f>H49-I49</f>
        <v>2609350</v>
      </c>
    </row>
    <row r="50" spans="1:10" ht="15">
      <c r="A50" s="62"/>
      <c r="B50" s="57"/>
      <c r="C50" s="66" t="s">
        <v>164</v>
      </c>
      <c r="D50" s="76">
        <v>10000000</v>
      </c>
      <c r="E50" s="76">
        <v>0</v>
      </c>
      <c r="F50" s="76">
        <v>0</v>
      </c>
      <c r="G50" s="76">
        <v>0</v>
      </c>
      <c r="H50" s="107">
        <f>+D50+E50+F50+G50</f>
        <v>10000000</v>
      </c>
      <c r="I50" s="90">
        <v>0</v>
      </c>
      <c r="J50" s="107">
        <f>H50-I50</f>
        <v>10000000</v>
      </c>
    </row>
    <row r="51" spans="1:10" ht="15">
      <c r="A51" s="62"/>
      <c r="B51" s="56"/>
      <c r="C51" s="67"/>
      <c r="D51" s="80"/>
      <c r="E51" s="80"/>
      <c r="F51" s="80"/>
      <c r="G51" s="80"/>
      <c r="H51" s="90"/>
      <c r="I51" s="90"/>
      <c r="J51" s="90"/>
    </row>
    <row r="52" spans="1:10" ht="15">
      <c r="A52" s="143" t="s">
        <v>165</v>
      </c>
      <c r="B52" s="144"/>
      <c r="C52" s="145"/>
      <c r="D52" s="77">
        <f>SUM(D42-D47)</f>
        <v>-57109850</v>
      </c>
      <c r="E52" s="77">
        <f>SUM(E42-E47)</f>
        <v>-499500</v>
      </c>
      <c r="F52" s="77">
        <f>SUM(F42-F47)</f>
        <v>-940700</v>
      </c>
      <c r="G52" s="77">
        <f>SUM(G42-G47)</f>
        <v>-840640</v>
      </c>
      <c r="H52" s="106">
        <f>+D52+E52+F52+G52</f>
        <v>-59390690</v>
      </c>
      <c r="I52" s="90">
        <v>0</v>
      </c>
      <c r="J52" s="106">
        <f>H52-I52</f>
        <v>-59390690</v>
      </c>
    </row>
    <row r="53" spans="1:10" ht="15">
      <c r="A53" s="68"/>
      <c r="B53" s="54"/>
      <c r="C53" s="69"/>
      <c r="D53" s="81"/>
      <c r="E53" s="81"/>
      <c r="F53" s="81"/>
      <c r="G53" s="81"/>
      <c r="H53" s="90"/>
      <c r="I53" s="90"/>
      <c r="J53" s="90"/>
    </row>
    <row r="54" spans="1:10" ht="15">
      <c r="A54" s="143" t="s">
        <v>166</v>
      </c>
      <c r="B54" s="144"/>
      <c r="C54" s="145"/>
      <c r="D54" s="82"/>
      <c r="E54" s="82"/>
      <c r="F54" s="82"/>
      <c r="G54" s="82"/>
      <c r="H54" s="90"/>
      <c r="I54" s="90"/>
      <c r="J54" s="90"/>
    </row>
    <row r="55" spans="1:10" ht="15">
      <c r="A55" s="70"/>
      <c r="B55" s="55"/>
      <c r="C55" s="71"/>
      <c r="D55" s="83"/>
      <c r="E55" s="83"/>
      <c r="F55" s="83"/>
      <c r="G55" s="83"/>
      <c r="H55" s="90"/>
      <c r="I55" s="90"/>
      <c r="J55" s="90"/>
    </row>
    <row r="56" spans="1:10" ht="15">
      <c r="A56" s="62"/>
      <c r="B56" s="144" t="s">
        <v>145</v>
      </c>
      <c r="C56" s="145"/>
      <c r="D56" s="77">
        <f>SUM(D57+D60)</f>
        <v>460000</v>
      </c>
      <c r="E56" s="77">
        <f>SUM(E57+E60)</f>
        <v>581400</v>
      </c>
      <c r="F56" s="77">
        <f>SUM(F57+F60)</f>
        <v>160000</v>
      </c>
      <c r="G56" s="77">
        <f>SUM(G57+G60)</f>
        <v>0</v>
      </c>
      <c r="H56" s="106">
        <f>+D56+E56+F56+G56</f>
        <v>1201400</v>
      </c>
      <c r="I56" s="90">
        <v>0</v>
      </c>
      <c r="J56" s="106">
        <f>H56-I56</f>
        <v>1201400</v>
      </c>
    </row>
    <row r="57" spans="1:10" ht="15">
      <c r="A57" s="62"/>
      <c r="B57" s="56"/>
      <c r="C57" s="66" t="s">
        <v>167</v>
      </c>
      <c r="D57" s="76">
        <f>SUM(D58:D59)</f>
        <v>460000</v>
      </c>
      <c r="E57" s="76">
        <f>SUM(E58:E59)</f>
        <v>400000</v>
      </c>
      <c r="F57" s="76">
        <f>SUM(F58:F59)</f>
        <v>160000</v>
      </c>
      <c r="G57" s="76">
        <f>SUM(G58:G59)</f>
        <v>0</v>
      </c>
      <c r="H57" s="107">
        <f>+D57+E57+F57+G57</f>
        <v>1020000</v>
      </c>
      <c r="I57" s="90">
        <v>0</v>
      </c>
      <c r="J57" s="107">
        <f>H57-I57</f>
        <v>1020000</v>
      </c>
    </row>
    <row r="58" spans="1:10" ht="15">
      <c r="A58" s="62"/>
      <c r="B58" s="63"/>
      <c r="C58" s="66" t="s">
        <v>168</v>
      </c>
      <c r="D58" s="76">
        <v>460000</v>
      </c>
      <c r="E58" s="76">
        <v>400000</v>
      </c>
      <c r="F58" s="76">
        <v>160000</v>
      </c>
      <c r="G58" s="76">
        <v>0</v>
      </c>
      <c r="H58" s="107">
        <f>+D58+E58+F58+G58</f>
        <v>1020000</v>
      </c>
      <c r="I58" s="90">
        <v>0</v>
      </c>
      <c r="J58" s="107">
        <f>H58-I58</f>
        <v>1020000</v>
      </c>
    </row>
    <row r="59" spans="1:10" ht="15">
      <c r="A59" s="62"/>
      <c r="B59" s="63"/>
      <c r="C59" s="66" t="s">
        <v>169</v>
      </c>
      <c r="D59" s="76">
        <v>0</v>
      </c>
      <c r="E59" s="76">
        <v>0</v>
      </c>
      <c r="F59" s="76">
        <v>0</v>
      </c>
      <c r="G59" s="76">
        <v>0</v>
      </c>
      <c r="H59" s="107">
        <f>+D59+E59+F59+G59</f>
        <v>0</v>
      </c>
      <c r="I59" s="90">
        <v>0</v>
      </c>
      <c r="J59" s="107">
        <f>H59-I59</f>
        <v>0</v>
      </c>
    </row>
    <row r="60" spans="1:10" ht="15">
      <c r="A60" s="62"/>
      <c r="B60" s="63"/>
      <c r="C60" s="66" t="s">
        <v>187</v>
      </c>
      <c r="D60" s="76">
        <v>0</v>
      </c>
      <c r="E60" s="76">
        <v>181400</v>
      </c>
      <c r="F60" s="76">
        <v>0</v>
      </c>
      <c r="G60" s="76">
        <v>0</v>
      </c>
      <c r="H60" s="107">
        <f>+D60+E60+F60+G60</f>
        <v>181400</v>
      </c>
      <c r="I60" s="90">
        <v>0</v>
      </c>
      <c r="J60" s="107">
        <f>H60-I60</f>
        <v>181400</v>
      </c>
    </row>
    <row r="61" spans="1:10" ht="15">
      <c r="A61" s="62"/>
      <c r="B61" s="63"/>
      <c r="C61" s="66"/>
      <c r="D61" s="76"/>
      <c r="E61" s="76"/>
      <c r="F61" s="76"/>
      <c r="G61" s="76"/>
      <c r="H61" s="107"/>
      <c r="I61" s="90"/>
      <c r="J61" s="107"/>
    </row>
    <row r="62" spans="1:10" ht="15">
      <c r="A62" s="62"/>
      <c r="B62" s="56"/>
      <c r="C62" s="67"/>
      <c r="D62" s="80"/>
      <c r="E62" s="80"/>
      <c r="F62" s="80"/>
      <c r="G62" s="80"/>
      <c r="H62" s="90"/>
      <c r="I62" s="90"/>
      <c r="J62" s="90"/>
    </row>
    <row r="63" spans="1:10" ht="15">
      <c r="A63" s="62"/>
      <c r="B63" s="144" t="s">
        <v>146</v>
      </c>
      <c r="C63" s="145"/>
      <c r="D63" s="77">
        <f>SUM(D64+D67)</f>
        <v>1359000</v>
      </c>
      <c r="E63" s="77">
        <f>SUM(E64+E67)</f>
        <v>304300</v>
      </c>
      <c r="F63" s="77">
        <f>SUM(F64+F67)</f>
        <v>281300</v>
      </c>
      <c r="G63" s="77">
        <f>SUM(G64+G67)</f>
        <v>258000</v>
      </c>
      <c r="H63" s="106">
        <f>+D63+E63+F63+G63</f>
        <v>2202600</v>
      </c>
      <c r="I63" s="90">
        <v>0</v>
      </c>
      <c r="J63" s="106">
        <f>H63-I63</f>
        <v>2202600</v>
      </c>
    </row>
    <row r="64" spans="1:10" ht="15">
      <c r="A64" s="62"/>
      <c r="B64" s="56"/>
      <c r="C64" s="66" t="s">
        <v>170</v>
      </c>
      <c r="D64" s="76">
        <v>658000</v>
      </c>
      <c r="E64" s="76">
        <f>SUM(E65+E66)</f>
        <v>0</v>
      </c>
      <c r="F64" s="76">
        <f>SUM(F65+F66)</f>
        <v>0</v>
      </c>
      <c r="G64" s="76">
        <f>SUM(G65+G66)</f>
        <v>0</v>
      </c>
      <c r="H64" s="107">
        <f>+D64+E64+F64+G64</f>
        <v>658000</v>
      </c>
      <c r="I64" s="90">
        <v>0</v>
      </c>
      <c r="J64" s="107">
        <f>H64-I64</f>
        <v>658000</v>
      </c>
    </row>
    <row r="65" spans="1:10" ht="15">
      <c r="A65" s="62"/>
      <c r="B65" s="63"/>
      <c r="C65" s="66" t="s">
        <v>168</v>
      </c>
      <c r="D65" s="76">
        <v>0</v>
      </c>
      <c r="E65" s="76">
        <v>0</v>
      </c>
      <c r="F65" s="76">
        <v>0</v>
      </c>
      <c r="G65" s="76">
        <v>0</v>
      </c>
      <c r="H65" s="107">
        <f>+D65+E65+F65+G65</f>
        <v>0</v>
      </c>
      <c r="I65" s="90">
        <v>0</v>
      </c>
      <c r="J65" s="107">
        <f>H65-I65</f>
        <v>0</v>
      </c>
    </row>
    <row r="66" spans="1:10" ht="15">
      <c r="A66" s="62"/>
      <c r="B66" s="63"/>
      <c r="C66" s="66" t="s">
        <v>169</v>
      </c>
      <c r="D66" s="76">
        <v>0</v>
      </c>
      <c r="E66" s="76">
        <v>0</v>
      </c>
      <c r="F66" s="76">
        <v>0</v>
      </c>
      <c r="G66" s="76">
        <v>0</v>
      </c>
      <c r="H66" s="107">
        <f>+D66+E66+F66+G66</f>
        <v>0</v>
      </c>
      <c r="I66" s="90">
        <v>0</v>
      </c>
      <c r="J66" s="107">
        <f>H66-I66</f>
        <v>0</v>
      </c>
    </row>
    <row r="67" spans="1:10" ht="15">
      <c r="A67" s="62"/>
      <c r="B67" s="63"/>
      <c r="C67" s="66" t="s">
        <v>188</v>
      </c>
      <c r="D67" s="76">
        <f>593000+108000</f>
        <v>701000</v>
      </c>
      <c r="E67" s="76">
        <v>304300</v>
      </c>
      <c r="F67" s="76">
        <f>150000+131300</f>
        <v>281300</v>
      </c>
      <c r="G67" s="76">
        <v>258000</v>
      </c>
      <c r="H67" s="107">
        <f>+D67+E67+F67+G67</f>
        <v>1544600</v>
      </c>
      <c r="I67" s="90">
        <v>0</v>
      </c>
      <c r="J67" s="107">
        <f>H67-I67</f>
        <v>1544600</v>
      </c>
    </row>
    <row r="68" spans="1:10" ht="15">
      <c r="A68" s="62"/>
      <c r="B68" s="63"/>
      <c r="C68" s="66"/>
      <c r="D68" s="76"/>
      <c r="E68" s="76"/>
      <c r="F68" s="76"/>
      <c r="G68" s="76"/>
      <c r="H68" s="90"/>
      <c r="I68" s="90"/>
      <c r="J68" s="90"/>
    </row>
    <row r="69" spans="1:10" ht="15">
      <c r="A69" s="140"/>
      <c r="B69" s="141"/>
      <c r="C69" s="142"/>
      <c r="D69" s="84"/>
      <c r="E69" s="84"/>
      <c r="F69" s="84"/>
      <c r="G69" s="84"/>
      <c r="H69" s="90"/>
      <c r="I69" s="90"/>
      <c r="J69" s="90"/>
    </row>
    <row r="70" spans="1:10" ht="15">
      <c r="A70" s="143" t="s">
        <v>171</v>
      </c>
      <c r="B70" s="144"/>
      <c r="C70" s="145"/>
      <c r="D70" s="77">
        <f>SUM(D56-D63)</f>
        <v>-899000</v>
      </c>
      <c r="E70" s="77">
        <f>SUM(E56-E63)</f>
        <v>277100</v>
      </c>
      <c r="F70" s="77">
        <f>SUM(F56-F63)</f>
        <v>-121300</v>
      </c>
      <c r="G70" s="77">
        <f>SUM(G56-G63)</f>
        <v>-258000</v>
      </c>
      <c r="H70" s="106">
        <f>+D70+E70+F70+G70</f>
        <v>-1001200</v>
      </c>
      <c r="I70" s="90">
        <v>0</v>
      </c>
      <c r="J70" s="106">
        <f>H70-I70</f>
        <v>-1001200</v>
      </c>
    </row>
    <row r="71" spans="1:10" ht="15">
      <c r="A71" s="68"/>
      <c r="B71" s="54"/>
      <c r="C71" s="69"/>
      <c r="D71" s="81"/>
      <c r="E71" s="81"/>
      <c r="F71" s="81"/>
      <c r="G71" s="81"/>
      <c r="H71" s="90"/>
      <c r="I71" s="90"/>
      <c r="J71" s="90"/>
    </row>
    <row r="72" spans="1:10" ht="15">
      <c r="A72" s="131" t="s">
        <v>172</v>
      </c>
      <c r="B72" s="132"/>
      <c r="C72" s="133"/>
      <c r="D72" s="79">
        <f>SUM(D38+D52+D70)</f>
        <v>-989200</v>
      </c>
      <c r="E72" s="79">
        <f>SUM(E38+E52+E70)</f>
        <v>-91600</v>
      </c>
      <c r="F72" s="79">
        <f>SUM(F38+F52+F70)</f>
        <v>-446000</v>
      </c>
      <c r="G72" s="79">
        <f>SUM(G38+G52+G70)</f>
        <v>212100</v>
      </c>
      <c r="H72" s="106">
        <f>+D72+E72+F72+G72</f>
        <v>-1314700</v>
      </c>
      <c r="I72" s="90">
        <v>0</v>
      </c>
      <c r="J72" s="106">
        <f>H72-I72</f>
        <v>-1314700</v>
      </c>
    </row>
    <row r="73" spans="1:10" ht="15">
      <c r="A73" s="70"/>
      <c r="B73" s="55"/>
      <c r="C73" s="71"/>
      <c r="D73" s="83"/>
      <c r="E73" s="83"/>
      <c r="F73" s="83"/>
      <c r="G73" s="83"/>
      <c r="H73" s="90"/>
      <c r="I73" s="90"/>
      <c r="J73" s="90"/>
    </row>
    <row r="74" spans="1:10" ht="15">
      <c r="A74" s="143" t="s">
        <v>173</v>
      </c>
      <c r="B74" s="144"/>
      <c r="C74" s="145"/>
      <c r="D74" s="76">
        <f>ESF!C7</f>
        <v>6854200</v>
      </c>
      <c r="E74" s="76">
        <f>ESF!E7</f>
        <v>1345600</v>
      </c>
      <c r="F74" s="76">
        <f>ESF!G7</f>
        <v>1325000</v>
      </c>
      <c r="G74" s="76">
        <f>ESF!I7</f>
        <v>2678000</v>
      </c>
      <c r="H74" s="107">
        <f>+D74+E74+F74+G74</f>
        <v>12202800</v>
      </c>
      <c r="I74" s="90">
        <v>0</v>
      </c>
      <c r="J74" s="107">
        <f>H74-I74</f>
        <v>12202800</v>
      </c>
    </row>
    <row r="75" spans="1:10" ht="15">
      <c r="A75" s="131" t="s">
        <v>174</v>
      </c>
      <c r="B75" s="132"/>
      <c r="C75" s="133"/>
      <c r="D75" s="76">
        <f>+D74+D72</f>
        <v>5865000</v>
      </c>
      <c r="E75" s="76">
        <f>+E74+E72</f>
        <v>1254000</v>
      </c>
      <c r="F75" s="76">
        <f>+F74+F72</f>
        <v>879000</v>
      </c>
      <c r="G75" s="76">
        <f>+G74+G72</f>
        <v>2890100</v>
      </c>
      <c r="H75" s="76">
        <f>+H74+H72</f>
        <v>10888100</v>
      </c>
      <c r="I75" s="90">
        <v>0</v>
      </c>
      <c r="J75" s="107">
        <f>H75-I75</f>
        <v>10888100</v>
      </c>
    </row>
    <row r="76" spans="1:10" ht="15">
      <c r="A76" s="72"/>
      <c r="B76" s="73"/>
      <c r="C76" s="74"/>
      <c r="D76" s="85"/>
      <c r="E76" s="85"/>
      <c r="F76" s="85"/>
      <c r="G76" s="85"/>
      <c r="H76" s="91"/>
      <c r="I76" s="91"/>
      <c r="J76" s="91"/>
    </row>
    <row r="78" spans="4:10" ht="15">
      <c r="D78" s="104"/>
      <c r="E78" s="104"/>
      <c r="F78" s="104"/>
      <c r="G78" s="104"/>
      <c r="H78" s="104"/>
      <c r="I78" s="104"/>
      <c r="J78" s="104"/>
    </row>
    <row r="81" spans="4:8" ht="15">
      <c r="D81" s="104"/>
      <c r="E81" s="104"/>
      <c r="F81" s="104"/>
      <c r="G81" s="104"/>
      <c r="H81" s="104"/>
    </row>
    <row r="82" spans="4:7" ht="15">
      <c r="D82" s="104"/>
      <c r="E82" s="104"/>
      <c r="F82" s="104"/>
      <c r="G82" s="104"/>
    </row>
    <row r="83" spans="4:7" ht="15">
      <c r="D83" s="104"/>
      <c r="E83" s="104"/>
      <c r="F83" s="104"/>
      <c r="G83" s="104"/>
    </row>
    <row r="84" ht="15">
      <c r="D84" s="104"/>
    </row>
    <row r="85" ht="15">
      <c r="D85" s="104"/>
    </row>
    <row r="86" ht="15">
      <c r="D86" s="104"/>
    </row>
    <row r="87" ht="15">
      <c r="D87" s="104"/>
    </row>
    <row r="88" ht="15">
      <c r="D88" s="104"/>
    </row>
  </sheetData>
  <sheetProtection/>
  <mergeCells count="19">
    <mergeCell ref="B7:C7"/>
    <mergeCell ref="A1:J1"/>
    <mergeCell ref="A2:J2"/>
    <mergeCell ref="A75:C75"/>
    <mergeCell ref="A3:C4"/>
    <mergeCell ref="A69:C69"/>
    <mergeCell ref="A70:C70"/>
    <mergeCell ref="A72:C72"/>
    <mergeCell ref="A74:C74"/>
    <mergeCell ref="B63:C63"/>
    <mergeCell ref="A54:C54"/>
    <mergeCell ref="B56:C56"/>
    <mergeCell ref="B47:C47"/>
    <mergeCell ref="A52:C52"/>
    <mergeCell ref="A40:C40"/>
    <mergeCell ref="B42:C42"/>
    <mergeCell ref="A38:C38"/>
    <mergeCell ref="B20:C20"/>
    <mergeCell ref="A6:C6"/>
  </mergeCells>
  <printOptions/>
  <pageMargins left="0.7" right="0.7" top="0.75" bottom="0.75" header="0.3" footer="0.3"/>
  <pageSetup fitToHeight="0" fitToWidth="1" horizontalDpi="600" verticalDpi="600" orientation="portrait" scale="53" r:id="rId1"/>
  <ignoredErrors>
    <ignoredError sqref="D57:G5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Fabiola Diaz Lopez</dc:creator>
  <cp:keywords/>
  <dc:description/>
  <cp:lastModifiedBy>selene_villegas</cp:lastModifiedBy>
  <cp:lastPrinted>2014-09-02T15:01:24Z</cp:lastPrinted>
  <dcterms:created xsi:type="dcterms:W3CDTF">2014-08-29T20:26:36Z</dcterms:created>
  <dcterms:modified xsi:type="dcterms:W3CDTF">2014-09-25T16:57:09Z</dcterms:modified>
  <cp:category/>
  <cp:version/>
  <cp:contentType/>
  <cp:contentStatus/>
</cp:coreProperties>
</file>